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115" windowHeight="6660"/>
  </bookViews>
  <sheets>
    <sheet name="Tableau A I" sheetId="2" r:id="rId1"/>
  </sheets>
  <definedNames>
    <definedName name="_xlnm.Print_Titles" localSheetId="0">'Tableau A I'!$3:$7</definedName>
  </definedNames>
  <calcPr calcId="145621" concurrentCalc="0"/>
</workbook>
</file>

<file path=xl/calcChain.xml><?xml version="1.0" encoding="utf-8"?>
<calcChain xmlns="http://schemas.openxmlformats.org/spreadsheetml/2006/main">
  <c r="Q11" i="2" l="1"/>
  <c r="P11" i="2"/>
  <c r="E106" i="2"/>
  <c r="E107" i="2"/>
  <c r="O108" i="2"/>
  <c r="P108" i="2"/>
  <c r="O107" i="2"/>
  <c r="Q107" i="2"/>
  <c r="P107" i="2"/>
  <c r="Q108" i="2"/>
  <c r="O106" i="2"/>
  <c r="Q105" i="2"/>
  <c r="P105" i="2"/>
  <c r="Q103" i="2"/>
  <c r="P103" i="2"/>
  <c r="Q102" i="2"/>
  <c r="P102" i="2"/>
  <c r="Q100" i="2"/>
  <c r="P100" i="2"/>
  <c r="Q99" i="2"/>
  <c r="P99" i="2"/>
  <c r="Q97" i="2"/>
  <c r="P97" i="2"/>
  <c r="Q96" i="2"/>
  <c r="P96" i="2"/>
  <c r="Q92" i="2"/>
  <c r="P92" i="2"/>
  <c r="Q91" i="2"/>
  <c r="P91" i="2"/>
  <c r="Q89" i="2"/>
  <c r="P89" i="2"/>
  <c r="Q88" i="2"/>
  <c r="P88" i="2"/>
  <c r="Q87" i="2"/>
  <c r="P87" i="2"/>
  <c r="Q84" i="2"/>
  <c r="P84" i="2"/>
  <c r="Q83" i="2"/>
  <c r="P83" i="2"/>
  <c r="Q82" i="2"/>
  <c r="P82" i="2"/>
  <c r="Q80" i="2"/>
  <c r="P80" i="2"/>
  <c r="Q79" i="2"/>
  <c r="P79" i="2"/>
  <c r="Q78" i="2"/>
  <c r="P78" i="2"/>
  <c r="Q73" i="2"/>
  <c r="P73" i="2"/>
  <c r="Q52" i="2"/>
  <c r="P52" i="2"/>
  <c r="Q51" i="2"/>
  <c r="P51" i="2"/>
  <c r="Q50" i="2"/>
  <c r="P50" i="2"/>
  <c r="Q44" i="2"/>
  <c r="P44" i="2"/>
  <c r="Q42" i="2"/>
  <c r="P42" i="2"/>
  <c r="Q41" i="2"/>
  <c r="P41" i="2"/>
  <c r="Q40" i="2"/>
  <c r="P40" i="2"/>
  <c r="Q38" i="2"/>
  <c r="P38" i="2"/>
  <c r="Q37" i="2"/>
  <c r="P37" i="2"/>
  <c r="Q35" i="2"/>
  <c r="P35" i="2"/>
  <c r="Q32" i="2"/>
  <c r="P32" i="2"/>
  <c r="Q30" i="2"/>
  <c r="P30" i="2"/>
  <c r="Q28" i="2"/>
  <c r="P28" i="2"/>
  <c r="Q27" i="2"/>
  <c r="P27" i="2"/>
  <c r="Q26" i="2"/>
  <c r="P26" i="2"/>
  <c r="Q25" i="2"/>
  <c r="P25" i="2"/>
  <c r="Q23" i="2"/>
  <c r="P23" i="2"/>
  <c r="Q22" i="2"/>
  <c r="P22" i="2"/>
  <c r="Q21" i="2"/>
  <c r="P21" i="2"/>
  <c r="Q20" i="2"/>
  <c r="P20" i="2"/>
  <c r="Q12" i="2"/>
  <c r="P12" i="2"/>
  <c r="M107" i="2"/>
  <c r="N107" i="2"/>
  <c r="M106" i="2"/>
  <c r="M108" i="2"/>
  <c r="E108" i="2"/>
  <c r="N108" i="2"/>
  <c r="J107" i="2"/>
  <c r="K107" i="2"/>
  <c r="J108" i="2"/>
  <c r="K108" i="2"/>
  <c r="H108" i="2"/>
  <c r="H107" i="2"/>
  <c r="F107" i="2"/>
  <c r="G107" i="2"/>
  <c r="F108" i="2"/>
  <c r="G108" i="2"/>
  <c r="N101" i="2"/>
  <c r="K105" i="2"/>
  <c r="K103" i="2"/>
  <c r="K102" i="2"/>
  <c r="K100" i="2"/>
  <c r="K99" i="2"/>
  <c r="K97" i="2"/>
  <c r="K96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3" i="2"/>
  <c r="K71" i="2"/>
  <c r="K70" i="2"/>
  <c r="K69" i="2"/>
  <c r="K68" i="2"/>
  <c r="K66" i="2"/>
  <c r="K65" i="2"/>
  <c r="K62" i="2"/>
  <c r="K60" i="2"/>
  <c r="K58" i="2"/>
  <c r="K57" i="2"/>
  <c r="K56" i="2"/>
  <c r="K53" i="2"/>
  <c r="K52" i="2"/>
  <c r="K51" i="2"/>
  <c r="K50" i="2"/>
  <c r="K47" i="2"/>
  <c r="K46" i="2"/>
  <c r="K45" i="2"/>
  <c r="K44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7" i="2"/>
  <c r="K16" i="2"/>
  <c r="K15" i="2"/>
  <c r="K14" i="2"/>
  <c r="K12" i="2"/>
  <c r="K11" i="2"/>
  <c r="K10" i="2"/>
  <c r="G105" i="2"/>
  <c r="G103" i="2"/>
  <c r="G102" i="2"/>
  <c r="G100" i="2"/>
  <c r="G99" i="2"/>
  <c r="G97" i="2"/>
  <c r="G9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76" i="2"/>
  <c r="G73" i="2"/>
  <c r="G69" i="2"/>
  <c r="G70" i="2"/>
  <c r="G71" i="2"/>
  <c r="G68" i="2"/>
  <c r="G66" i="2"/>
  <c r="G65" i="2"/>
  <c r="G62" i="2"/>
  <c r="G60" i="2"/>
  <c r="G57" i="2"/>
  <c r="G58" i="2"/>
  <c r="G56" i="2"/>
  <c r="G51" i="2"/>
  <c r="G52" i="2"/>
  <c r="G53" i="2"/>
  <c r="G50" i="2"/>
  <c r="G45" i="2"/>
  <c r="G46" i="2"/>
  <c r="G47" i="2"/>
  <c r="G44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20" i="2"/>
  <c r="G15" i="2"/>
  <c r="G16" i="2"/>
  <c r="G17" i="2"/>
  <c r="G14" i="2"/>
  <c r="G11" i="2"/>
  <c r="G12" i="2"/>
  <c r="G10" i="2"/>
  <c r="N71" i="2"/>
  <c r="N11" i="2"/>
  <c r="N12" i="2"/>
  <c r="N14" i="2"/>
  <c r="N15" i="2"/>
  <c r="N16" i="2"/>
  <c r="N17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4" i="2"/>
  <c r="N45" i="2"/>
  <c r="N46" i="2"/>
  <c r="N47" i="2"/>
  <c r="N50" i="2"/>
  <c r="N51" i="2"/>
  <c r="N52" i="2"/>
  <c r="N55" i="2"/>
  <c r="N56" i="2"/>
  <c r="N57" i="2"/>
  <c r="N58" i="2"/>
  <c r="N62" i="2"/>
  <c r="N65" i="2"/>
  <c r="N66" i="2"/>
  <c r="N68" i="2"/>
  <c r="N69" i="2"/>
  <c r="N70" i="2"/>
  <c r="N73" i="2"/>
  <c r="N76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5" i="2"/>
  <c r="N96" i="2"/>
  <c r="N97" i="2"/>
  <c r="N98" i="2"/>
  <c r="N99" i="2"/>
  <c r="N100" i="2"/>
  <c r="N102" i="2"/>
  <c r="N103" i="2"/>
  <c r="N104" i="2"/>
  <c r="N105" i="2"/>
  <c r="N10" i="2"/>
  <c r="I11" i="2"/>
  <c r="I12" i="2"/>
  <c r="I14" i="2"/>
  <c r="I15" i="2"/>
  <c r="I16" i="2"/>
  <c r="I17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4" i="2"/>
  <c r="I45" i="2"/>
  <c r="I46" i="2"/>
  <c r="I47" i="2"/>
  <c r="I50" i="2"/>
  <c r="I51" i="2"/>
  <c r="I52" i="2"/>
  <c r="I53" i="2"/>
  <c r="I56" i="2"/>
  <c r="I57" i="2"/>
  <c r="I58" i="2"/>
  <c r="I60" i="2"/>
  <c r="I62" i="2"/>
  <c r="I65" i="2"/>
  <c r="I66" i="2"/>
  <c r="I68" i="2"/>
  <c r="I69" i="2"/>
  <c r="I70" i="2"/>
  <c r="I71" i="2"/>
  <c r="I73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6" i="2"/>
  <c r="I97" i="2"/>
  <c r="I99" i="2"/>
  <c r="I100" i="2"/>
  <c r="I102" i="2"/>
  <c r="I103" i="2"/>
  <c r="I105" i="2"/>
  <c r="I107" i="2"/>
  <c r="I108" i="2"/>
  <c r="I10" i="2"/>
</calcChain>
</file>

<file path=xl/sharedStrings.xml><?xml version="1.0" encoding="utf-8"?>
<sst xmlns="http://schemas.openxmlformats.org/spreadsheetml/2006/main" count="241" uniqueCount="149">
  <si>
    <t>Afrique du Nord et Moyen-Orient</t>
  </si>
  <si>
    <t xml:space="preserve">Afrique du Nord </t>
  </si>
  <si>
    <t>Maroc</t>
  </si>
  <si>
    <t>Mauritanie</t>
  </si>
  <si>
    <t>Tunisie</t>
  </si>
  <si>
    <t>Moyen-Orient</t>
  </si>
  <si>
    <t>Égypte</t>
  </si>
  <si>
    <t>Émirats arabes unis</t>
  </si>
  <si>
    <t>Liban</t>
  </si>
  <si>
    <t>Qatar</t>
  </si>
  <si>
    <t>Afrique subsaharienne et océan Indien</t>
  </si>
  <si>
    <t>Afrique subsaharienne</t>
  </si>
  <si>
    <t>Bénin</t>
  </si>
  <si>
    <t>Burkina Faso</t>
  </si>
  <si>
    <t>Burundi</t>
  </si>
  <si>
    <t>Cameroun</t>
  </si>
  <si>
    <t>Cap-Vert</t>
  </si>
  <si>
    <t>Centrafrique</t>
  </si>
  <si>
    <t>Congo</t>
  </si>
  <si>
    <t>Congo (Rép. démocratique du)</t>
  </si>
  <si>
    <t>Côte d'Ivoire</t>
  </si>
  <si>
    <t>Djibouti</t>
  </si>
  <si>
    <t>Gabon</t>
  </si>
  <si>
    <t>Ghana</t>
  </si>
  <si>
    <t>Guinée</t>
  </si>
  <si>
    <t>Guinée-Bissau</t>
  </si>
  <si>
    <t>Guinée-Équatoriale</t>
  </si>
  <si>
    <t>Mali</t>
  </si>
  <si>
    <t>Mozambique</t>
  </si>
  <si>
    <t>Niger</t>
  </si>
  <si>
    <t>Rwanda</t>
  </si>
  <si>
    <t>Sao Tomé-et-Principe</t>
  </si>
  <si>
    <t>Sénégal</t>
  </si>
  <si>
    <t>Tchad</t>
  </si>
  <si>
    <t>Togo</t>
  </si>
  <si>
    <t>Océan Indien </t>
  </si>
  <si>
    <t>Comores</t>
  </si>
  <si>
    <t>Madagascar</t>
  </si>
  <si>
    <t>Maurice</t>
  </si>
  <si>
    <t>Seychelles</t>
  </si>
  <si>
    <t>Amérique et Caraïbes </t>
  </si>
  <si>
    <t>Amérique du Nord</t>
  </si>
  <si>
    <t>Canada (total)</t>
  </si>
  <si>
    <t>Nouveau-Brunswick</t>
  </si>
  <si>
    <t>Québec</t>
  </si>
  <si>
    <t>Caraïbes </t>
  </si>
  <si>
    <t>Dominique</t>
  </si>
  <si>
    <t>Haïti</t>
  </si>
  <si>
    <t>Rép. dominicaine</t>
  </si>
  <si>
    <t>Sainte-Lucie</t>
  </si>
  <si>
    <t>Amérique du Sud</t>
  </si>
  <si>
    <t>Uruguay</t>
  </si>
  <si>
    <t>Asie et Océanie </t>
  </si>
  <si>
    <t>Asie centrale </t>
  </si>
  <si>
    <t>Arménie</t>
  </si>
  <si>
    <t>Géorgie</t>
  </si>
  <si>
    <t>Extrême-Orient</t>
  </si>
  <si>
    <t>Cambodge</t>
  </si>
  <si>
    <t>Laos</t>
  </si>
  <si>
    <t>Thaïlande</t>
  </si>
  <si>
    <t>Vietnam</t>
  </si>
  <si>
    <t>Océanie </t>
  </si>
  <si>
    <t>Vanuatu</t>
  </si>
  <si>
    <t>Europe </t>
  </si>
  <si>
    <t>Europe centrale et orientale</t>
  </si>
  <si>
    <t>Albanie</t>
  </si>
  <si>
    <t>Bosnie-Herzégovine</t>
  </si>
  <si>
    <t>Bulgarie</t>
  </si>
  <si>
    <t>Croatie</t>
  </si>
  <si>
    <t>Estonie</t>
  </si>
  <si>
    <t>Ex-Rép. yougoslave de Macédoine</t>
  </si>
  <si>
    <t>Hongrie</t>
  </si>
  <si>
    <t>Lettonie</t>
  </si>
  <si>
    <t>Lituanie</t>
  </si>
  <si>
    <t>Moldavie</t>
  </si>
  <si>
    <t>Monténégro</t>
  </si>
  <si>
    <t>Pologne</t>
  </si>
  <si>
    <t>Rép. tchèque</t>
  </si>
  <si>
    <t>Roumanie</t>
  </si>
  <si>
    <t>Slovaquie</t>
  </si>
  <si>
    <t>Slovénie</t>
  </si>
  <si>
    <t>Ukraine</t>
  </si>
  <si>
    <t>Europe de l'Ouest</t>
  </si>
  <si>
    <t>Andorre</t>
  </si>
  <si>
    <t>Autriche</t>
  </si>
  <si>
    <t>Belgique</t>
  </si>
  <si>
    <t>Féd. Wallonie-Bruxelles</t>
  </si>
  <si>
    <t>Chypre</t>
  </si>
  <si>
    <t>France</t>
  </si>
  <si>
    <t>Grèce</t>
  </si>
  <si>
    <t>Luxembourg</t>
  </si>
  <si>
    <t>Monaco</t>
  </si>
  <si>
    <t>Suisse</t>
  </si>
  <si>
    <t>Statut OIF</t>
  </si>
  <si>
    <t>Membre</t>
  </si>
  <si>
    <t>Observateur</t>
  </si>
  <si>
    <t>Membre, FLO</t>
  </si>
  <si>
    <t xml:space="preserve">Membre  </t>
  </si>
  <si>
    <t xml:space="preserve">Membre </t>
  </si>
  <si>
    <t>France, Outre-mer</t>
  </si>
  <si>
    <t>Mexique</t>
  </si>
  <si>
    <t>Amérique centrale</t>
  </si>
  <si>
    <t>Costa Rica</t>
  </si>
  <si>
    <t>Associé</t>
  </si>
  <si>
    <r>
      <t>Serbie</t>
    </r>
    <r>
      <rPr>
        <vertAlign val="superscript"/>
        <sz val="9"/>
        <color rgb="FF000000"/>
        <rFont val="Arial Narrow"/>
        <family val="2"/>
      </rPr>
      <t>1</t>
    </r>
  </si>
  <si>
    <t>1 : Serbie inclut Kosovo.</t>
  </si>
  <si>
    <t>C1</t>
  </si>
  <si>
    <t>C2</t>
  </si>
  <si>
    <t>C4</t>
  </si>
  <si>
    <t>C6</t>
  </si>
  <si>
    <t>C8</t>
  </si>
  <si>
    <t>C10</t>
  </si>
  <si>
    <t>(%)</t>
  </si>
  <si>
    <t>p/r 15-34</t>
  </si>
  <si>
    <t>Francophones, tous âges</t>
  </si>
  <si>
    <t>Francophones, jeunes 15-34 ans</t>
  </si>
  <si>
    <t>C3</t>
  </si>
  <si>
    <t>C5</t>
  </si>
  <si>
    <t>C7</t>
  </si>
  <si>
    <t>C9</t>
  </si>
  <si>
    <t>C11</t>
  </si>
  <si>
    <t>C12</t>
  </si>
  <si>
    <t>Colonne :</t>
  </si>
  <si>
    <r>
      <t>Total</t>
    </r>
    <r>
      <rPr>
        <b/>
        <vertAlign val="superscript"/>
        <sz val="9"/>
        <color rgb="FF000000"/>
        <rFont val="Arial Narrow"/>
        <family val="2"/>
      </rPr>
      <t>a</t>
    </r>
  </si>
  <si>
    <r>
      <t>Total</t>
    </r>
    <r>
      <rPr>
        <b/>
        <vertAlign val="superscript"/>
        <sz val="9"/>
        <color rgb="FF000000"/>
        <rFont val="Arial Narrow"/>
        <family val="2"/>
      </rPr>
      <t>a</t>
    </r>
    <r>
      <rPr>
        <b/>
        <sz val="9"/>
        <color rgb="FF000000"/>
        <rFont val="Arial Narrow"/>
        <family val="2"/>
      </rPr>
      <t>, FLO seulement</t>
    </r>
  </si>
  <si>
    <t>GRAND TOTAL</t>
  </si>
  <si>
    <t>- - -</t>
  </si>
  <si>
    <t>p/r Ef. fr. tot.</t>
  </si>
  <si>
    <t>(n '000)</t>
  </si>
  <si>
    <t>C2/C1</t>
  </si>
  <si>
    <t>C4/C1</t>
  </si>
  <si>
    <t>C6/C1</t>
  </si>
  <si>
    <t>C8/C1</t>
  </si>
  <si>
    <t>C10/C8</t>
  </si>
  <si>
    <t>C10/C4</t>
  </si>
  <si>
    <t>Référence :</t>
  </si>
  <si>
    <t>Pop. 2015</t>
  </si>
  <si>
    <t>0-34 ans</t>
  </si>
  <si>
    <t>15-34 ans</t>
  </si>
  <si>
    <t>0-14 ans</t>
  </si>
  <si>
    <t>Abréviations : FLO, français langue officielle; LFDM, La langue française dans le monde (Éditions Nathan, 2014).</t>
  </si>
  <si>
    <t>Source :</t>
  </si>
  <si>
    <t>Estimations obtenues à partir des données des Nations unies (Révision 2015), de Statistique Canada et de l’INSEE.</t>
  </si>
  <si>
    <t>Effectifs et proportions de jeunes francophones établis en utilisant la démarche proposée par Harton et coll. (2014).</t>
  </si>
  <si>
    <t>a : Ajustement du calcul des effectifs et de certains pourcentages en fonction de la disponibilité des données,</t>
  </si>
  <si>
    <t>Tableau A I. Dénombrement des jeunes, des francophones et des jeunes francophones,</t>
  </si>
  <si>
    <t xml:space="preserve"> États et gouvernements de l’OIF (2015)</t>
  </si>
  <si>
    <t xml:space="preserve"> entre autres, selon la ventilation par groupes d'âge.</t>
  </si>
  <si>
    <t>Les proportions de francophones de tous âges correspondent à ceux publiés dans la LFDM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</si>
</sst>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vertAlign val="superscript"/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vertAlign val="superscript"/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sz val="8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3" fontId="1" fillId="4" borderId="8" xfId="0" applyNumberFormat="1" applyFont="1" applyFill="1" applyBorder="1" applyAlignment="1">
      <alignment horizontal="right" vertical="center"/>
    </xf>
    <xf numFmtId="164" fontId="1" fillId="4" borderId="9" xfId="0" applyNumberFormat="1" applyFont="1" applyFill="1" applyBorder="1" applyAlignment="1">
      <alignment horizontal="right" vertical="center"/>
    </xf>
    <xf numFmtId="3" fontId="1" fillId="4" borderId="13" xfId="0" applyNumberFormat="1" applyFont="1" applyFill="1" applyBorder="1" applyAlignment="1">
      <alignment horizontal="right" vertical="center"/>
    </xf>
    <xf numFmtId="3" fontId="1" fillId="4" borderId="0" xfId="0" applyNumberFormat="1" applyFont="1" applyFill="1" applyBorder="1" applyAlignment="1">
      <alignment horizontal="right" vertical="center"/>
    </xf>
    <xf numFmtId="164" fontId="1" fillId="4" borderId="0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right" vertical="center"/>
    </xf>
    <xf numFmtId="164" fontId="2" fillId="4" borderId="9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164" fontId="2" fillId="4" borderId="11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164" fontId="6" fillId="4" borderId="9" xfId="0" applyNumberFormat="1" applyFont="1" applyFill="1" applyBorder="1" applyAlignment="1">
      <alignment horizontal="right" vertical="center"/>
    </xf>
    <xf numFmtId="3" fontId="2" fillId="3" borderId="8" xfId="0" quotePrefix="1" applyNumberFormat="1" applyFont="1" applyFill="1" applyBorder="1" applyAlignment="1">
      <alignment horizontal="right" vertical="center"/>
    </xf>
    <xf numFmtId="164" fontId="2" fillId="4" borderId="9" xfId="0" quotePrefix="1" applyNumberFormat="1" applyFont="1" applyFill="1" applyBorder="1" applyAlignment="1">
      <alignment horizontal="right" vertical="center"/>
    </xf>
    <xf numFmtId="3" fontId="2" fillId="3" borderId="0" xfId="0" quotePrefix="1" applyNumberFormat="1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>
      <alignment horizontal="right" vertical="center"/>
    </xf>
    <xf numFmtId="164" fontId="2" fillId="4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8" xfId="0" applyNumberFormat="1" applyFont="1" applyFill="1" applyBorder="1" applyAlignment="1">
      <alignment horizontal="right" vertical="center"/>
    </xf>
    <xf numFmtId="164" fontId="11" fillId="0" borderId="9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4" borderId="13" xfId="0" applyFont="1" applyFill="1" applyBorder="1"/>
    <xf numFmtId="0" fontId="4" fillId="4" borderId="9" xfId="0" applyFont="1" applyFill="1" applyBorder="1"/>
    <xf numFmtId="0" fontId="4" fillId="4" borderId="0" xfId="0" applyFont="1" applyFill="1"/>
    <xf numFmtId="0" fontId="4" fillId="0" borderId="13" xfId="0" applyFont="1" applyBorder="1"/>
    <xf numFmtId="0" fontId="4" fillId="0" borderId="9" xfId="0" applyFont="1" applyBorder="1"/>
    <xf numFmtId="0" fontId="4" fillId="0" borderId="0" xfId="0" applyFont="1" applyFill="1"/>
    <xf numFmtId="0" fontId="11" fillId="0" borderId="0" xfId="0" applyFont="1" applyFill="1"/>
    <xf numFmtId="0" fontId="8" fillId="0" borderId="0" xfId="0" applyFont="1"/>
    <xf numFmtId="0" fontId="5" fillId="4" borderId="0" xfId="0" quotePrefix="1" applyFont="1" applyFill="1" applyAlignment="1">
      <alignment horizontal="right"/>
    </xf>
    <xf numFmtId="0" fontId="5" fillId="4" borderId="9" xfId="0" quotePrefix="1" applyFont="1" applyFill="1" applyBorder="1" applyAlignment="1">
      <alignment horizontal="right"/>
    </xf>
    <xf numFmtId="3" fontId="8" fillId="0" borderId="0" xfId="0" applyNumberFormat="1" applyFont="1"/>
    <xf numFmtId="0" fontId="9" fillId="0" borderId="9" xfId="0" applyFont="1" applyBorder="1" applyAlignment="1">
      <alignment horizontal="right" vertical="center"/>
    </xf>
    <xf numFmtId="0" fontId="9" fillId="4" borderId="9" xfId="0" applyFont="1" applyFill="1" applyBorder="1" applyAlignment="1">
      <alignment horizontal="right" vertical="center"/>
    </xf>
    <xf numFmtId="0" fontId="8" fillId="0" borderId="9" xfId="0" applyFont="1" applyBorder="1"/>
    <xf numFmtId="0" fontId="8" fillId="0" borderId="9" xfId="0" applyFont="1" applyBorder="1" applyAlignment="1">
      <alignment horizontal="right" vertical="center"/>
    </xf>
    <xf numFmtId="0" fontId="11" fillId="0" borderId="9" xfId="0" applyFont="1" applyFill="1" applyBorder="1"/>
    <xf numFmtId="3" fontId="2" fillId="3" borderId="14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9" xfId="0" applyFont="1" applyFill="1" applyBorder="1" applyAlignment="1"/>
    <xf numFmtId="0" fontId="2" fillId="2" borderId="11" xfId="0" applyFont="1" applyFill="1" applyBorder="1" applyAlignment="1"/>
    <xf numFmtId="0" fontId="4" fillId="5" borderId="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64" fontId="2" fillId="0" borderId="0" xfId="0" quotePrefix="1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abSelected="1" view="pageLayout" zoomScaleNormal="100" workbookViewId="0">
      <selection activeCell="Q11" sqref="Q11"/>
    </sheetView>
  </sheetViews>
  <sheetFormatPr baseColWidth="10" defaultRowHeight="13.5" x14ac:dyDescent="0.25"/>
  <cols>
    <col min="1" max="1" width="1.5" style="6" customWidth="1"/>
    <col min="2" max="2" width="1.75" style="6" customWidth="1"/>
    <col min="3" max="3" width="21.5" style="6" customWidth="1"/>
    <col min="4" max="4" width="8.75" style="6" customWidth="1"/>
    <col min="5" max="5" width="7.375" style="6" customWidth="1"/>
    <col min="6" max="6" width="5.375" style="6" bestFit="1" customWidth="1"/>
    <col min="7" max="7" width="4.25" style="6" bestFit="1" customWidth="1"/>
    <col min="8" max="8" width="5.375" style="6" bestFit="1" customWidth="1"/>
    <col min="9" max="9" width="4.25" style="6" bestFit="1" customWidth="1"/>
    <col min="10" max="10" width="5.375" style="6" bestFit="1" customWidth="1"/>
    <col min="11" max="11" width="4.25" style="6" bestFit="1" customWidth="1"/>
    <col min="12" max="12" width="7.5" style="112" customWidth="1"/>
    <col min="13" max="14" width="9.5" style="6" customWidth="1"/>
    <col min="15" max="15" width="6.375" style="6" customWidth="1"/>
    <col min="16" max="16" width="9.125" style="6" customWidth="1"/>
    <col min="17" max="17" width="6.375" style="6" customWidth="1"/>
    <col min="18" max="16384" width="11" style="6"/>
  </cols>
  <sheetData>
    <row r="1" spans="1:17" x14ac:dyDescent="0.25">
      <c r="A1" s="6" t="s">
        <v>145</v>
      </c>
    </row>
    <row r="2" spans="1:17" ht="14.25" thickBot="1" x14ac:dyDescent="0.3">
      <c r="A2" s="6" t="s">
        <v>146</v>
      </c>
    </row>
    <row r="3" spans="1:17" x14ac:dyDescent="0.25">
      <c r="A3" s="80"/>
      <c r="B3" s="80"/>
      <c r="C3" s="80"/>
      <c r="D3" s="106"/>
      <c r="E3" s="7" t="s">
        <v>136</v>
      </c>
      <c r="F3" s="129" t="s">
        <v>137</v>
      </c>
      <c r="G3" s="129"/>
      <c r="H3" s="126" t="s">
        <v>138</v>
      </c>
      <c r="I3" s="127"/>
      <c r="J3" s="128" t="s">
        <v>139</v>
      </c>
      <c r="K3" s="121"/>
      <c r="L3" s="113"/>
      <c r="M3" s="120" t="s">
        <v>114</v>
      </c>
      <c r="N3" s="121"/>
      <c r="O3" s="117" t="s">
        <v>115</v>
      </c>
      <c r="P3" s="118"/>
      <c r="Q3" s="119"/>
    </row>
    <row r="4" spans="1:17" x14ac:dyDescent="0.25">
      <c r="A4" s="79"/>
      <c r="B4" s="79"/>
      <c r="C4" s="79"/>
      <c r="D4" s="104"/>
      <c r="E4" s="8" t="s">
        <v>128</v>
      </c>
      <c r="F4" s="13" t="s">
        <v>128</v>
      </c>
      <c r="G4" s="58" t="s">
        <v>112</v>
      </c>
      <c r="H4" s="13" t="s">
        <v>128</v>
      </c>
      <c r="I4" s="58" t="s">
        <v>112</v>
      </c>
      <c r="J4" s="13" t="s">
        <v>128</v>
      </c>
      <c r="K4" s="58" t="s">
        <v>112</v>
      </c>
      <c r="L4" s="107"/>
      <c r="M4" s="20" t="s">
        <v>128</v>
      </c>
      <c r="N4" s="58" t="s">
        <v>112</v>
      </c>
      <c r="O4" s="13" t="s">
        <v>128</v>
      </c>
      <c r="P4" s="60" t="s">
        <v>112</v>
      </c>
      <c r="Q4" s="58" t="s">
        <v>112</v>
      </c>
    </row>
    <row r="5" spans="1:17" ht="15.75" customHeight="1" thickBot="1" x14ac:dyDescent="0.3">
      <c r="A5" s="81"/>
      <c r="B5" s="81"/>
      <c r="C5" s="81"/>
      <c r="D5" s="105" t="s">
        <v>93</v>
      </c>
      <c r="E5" s="100"/>
      <c r="F5" s="101"/>
      <c r="G5" s="102"/>
      <c r="H5" s="101"/>
      <c r="I5" s="102"/>
      <c r="J5" s="101"/>
      <c r="K5" s="102"/>
      <c r="L5" s="107"/>
      <c r="M5" s="103"/>
      <c r="N5" s="102"/>
      <c r="O5" s="101"/>
      <c r="P5" s="61" t="s">
        <v>127</v>
      </c>
      <c r="Q5" s="58" t="s">
        <v>113</v>
      </c>
    </row>
    <row r="6" spans="1:17" x14ac:dyDescent="0.25">
      <c r="A6" s="79"/>
      <c r="B6" s="80"/>
      <c r="C6" s="36" t="s">
        <v>122</v>
      </c>
      <c r="D6" s="64"/>
      <c r="E6" s="7" t="s">
        <v>106</v>
      </c>
      <c r="F6" s="66" t="s">
        <v>107</v>
      </c>
      <c r="G6" s="66" t="s">
        <v>116</v>
      </c>
      <c r="H6" s="56" t="s">
        <v>108</v>
      </c>
      <c r="I6" s="57" t="s">
        <v>117</v>
      </c>
      <c r="J6" s="67" t="s">
        <v>109</v>
      </c>
      <c r="K6" s="68" t="s">
        <v>118</v>
      </c>
      <c r="L6" s="107"/>
      <c r="M6" s="38" t="s">
        <v>110</v>
      </c>
      <c r="N6" s="39" t="s">
        <v>119</v>
      </c>
      <c r="O6" s="56" t="s">
        <v>111</v>
      </c>
      <c r="P6" s="66" t="s">
        <v>120</v>
      </c>
      <c r="Q6" s="57" t="s">
        <v>121</v>
      </c>
    </row>
    <row r="7" spans="1:17" ht="17.25" customHeight="1" thickBot="1" x14ac:dyDescent="0.3">
      <c r="A7" s="81"/>
      <c r="B7" s="81"/>
      <c r="C7" s="37" t="s">
        <v>135</v>
      </c>
      <c r="D7" s="65"/>
      <c r="E7" s="9"/>
      <c r="F7" s="61"/>
      <c r="G7" s="59" t="s">
        <v>129</v>
      </c>
      <c r="H7" s="14"/>
      <c r="I7" s="59" t="s">
        <v>130</v>
      </c>
      <c r="J7" s="14"/>
      <c r="K7" s="59" t="s">
        <v>131</v>
      </c>
      <c r="L7" s="107"/>
      <c r="M7" s="40"/>
      <c r="N7" s="41" t="s">
        <v>132</v>
      </c>
      <c r="O7" s="61"/>
      <c r="P7" s="61" t="s">
        <v>133</v>
      </c>
      <c r="Q7" s="59" t="s">
        <v>134</v>
      </c>
    </row>
    <row r="8" spans="1:17" x14ac:dyDescent="0.25">
      <c r="A8" s="125" t="s">
        <v>0</v>
      </c>
      <c r="B8" s="125"/>
      <c r="C8" s="125"/>
      <c r="D8" s="62"/>
      <c r="E8" s="10"/>
      <c r="F8" s="2"/>
      <c r="G8" s="2"/>
      <c r="H8" s="15"/>
      <c r="I8" s="16"/>
      <c r="J8" s="15"/>
      <c r="K8" s="16"/>
      <c r="L8" s="108"/>
      <c r="M8" s="82"/>
      <c r="N8" s="83"/>
      <c r="O8" s="84"/>
      <c r="P8" s="84"/>
      <c r="Q8" s="83"/>
    </row>
    <row r="9" spans="1:17" x14ac:dyDescent="0.25">
      <c r="A9" s="63"/>
      <c r="B9" s="123" t="s">
        <v>1</v>
      </c>
      <c r="C9" s="123"/>
      <c r="D9" s="63"/>
      <c r="E9" s="11"/>
      <c r="F9" s="3"/>
      <c r="G9" s="3"/>
      <c r="H9" s="17"/>
      <c r="I9" s="18"/>
      <c r="J9" s="17"/>
      <c r="K9" s="18"/>
      <c r="L9" s="108"/>
      <c r="M9" s="85"/>
      <c r="N9" s="86"/>
      <c r="P9" s="26"/>
      <c r="Q9" s="23"/>
    </row>
    <row r="10" spans="1:17" x14ac:dyDescent="0.25">
      <c r="C10" s="1" t="s">
        <v>2</v>
      </c>
      <c r="D10" s="1" t="s">
        <v>94</v>
      </c>
      <c r="E10" s="12">
        <v>34377.510999999999</v>
      </c>
      <c r="F10" s="19">
        <v>21207.72</v>
      </c>
      <c r="G10" s="23">
        <f>F10/E10*100</f>
        <v>61.690679118683143</v>
      </c>
      <c r="H10" s="19">
        <v>11849.453</v>
      </c>
      <c r="I10" s="23">
        <f>H10/E10*100</f>
        <v>34.468618161448624</v>
      </c>
      <c r="J10" s="19">
        <v>9358.2669999999998</v>
      </c>
      <c r="K10" s="23">
        <f>J10/E10*100</f>
        <v>27.222060957234511</v>
      </c>
      <c r="L10" s="71"/>
      <c r="M10" s="34">
        <v>10789.55</v>
      </c>
      <c r="N10" s="69">
        <f>M10/E10*100</f>
        <v>31.385489193792999</v>
      </c>
      <c r="O10" s="70"/>
      <c r="P10" s="71"/>
      <c r="Q10" s="69"/>
    </row>
    <row r="11" spans="1:17" x14ac:dyDescent="0.25">
      <c r="C11" s="1" t="s">
        <v>3</v>
      </c>
      <c r="D11" s="1" t="s">
        <v>94</v>
      </c>
      <c r="E11" s="12">
        <v>4067.5640000000003</v>
      </c>
      <c r="F11" s="19">
        <v>3015.6689999999999</v>
      </c>
      <c r="G11" s="23">
        <f t="shared" ref="G11:G17" si="0">F11/E11*100</f>
        <v>74.139435790069925</v>
      </c>
      <c r="H11" s="19">
        <v>1387.9760000000001</v>
      </c>
      <c r="I11" s="23">
        <f t="shared" ref="I11:I73" si="1">H11/E11*100</f>
        <v>34.123027935147427</v>
      </c>
      <c r="J11" s="19">
        <v>1627.6930000000002</v>
      </c>
      <c r="K11" s="23">
        <f>J11/E11*100</f>
        <v>40.016407854922505</v>
      </c>
      <c r="L11" s="71"/>
      <c r="M11" s="34">
        <v>527.82100000000003</v>
      </c>
      <c r="N11" s="69">
        <f t="shared" ref="N11:N73" si="2">M11/E11*100</f>
        <v>12.976341613801281</v>
      </c>
      <c r="O11" s="70">
        <v>285.435</v>
      </c>
      <c r="P11" s="26">
        <f>O11/M11*100</f>
        <v>54.07799234967915</v>
      </c>
      <c r="Q11" s="23">
        <f>O11/H11*100</f>
        <v>20.564836855968689</v>
      </c>
    </row>
    <row r="12" spans="1:17" x14ac:dyDescent="0.25">
      <c r="C12" s="1" t="s">
        <v>4</v>
      </c>
      <c r="D12" s="1" t="s">
        <v>94</v>
      </c>
      <c r="E12" s="12">
        <v>11253.553999999998</v>
      </c>
      <c r="F12" s="19">
        <v>6368.0719999999992</v>
      </c>
      <c r="G12" s="23">
        <f t="shared" si="0"/>
        <v>56.5872079167168</v>
      </c>
      <c r="H12" s="19">
        <v>3739.6089999999995</v>
      </c>
      <c r="I12" s="23">
        <f t="shared" si="1"/>
        <v>33.230471013868154</v>
      </c>
      <c r="J12" s="19">
        <v>2628.4629999999997</v>
      </c>
      <c r="K12" s="23">
        <f>J12/E12*100</f>
        <v>23.356736902848649</v>
      </c>
      <c r="L12" s="71"/>
      <c r="M12" s="24">
        <v>6099.4260000000004</v>
      </c>
      <c r="N12" s="23">
        <f t="shared" si="2"/>
        <v>54.199997618530126</v>
      </c>
      <c r="O12" s="25">
        <v>3033.7109999999998</v>
      </c>
      <c r="P12" s="26">
        <f>O12/M12*100</f>
        <v>49.737647444202118</v>
      </c>
      <c r="Q12" s="23">
        <f>O12/H12*100</f>
        <v>81.123748498840399</v>
      </c>
    </row>
    <row r="13" spans="1:17" x14ac:dyDescent="0.25">
      <c r="A13" s="63"/>
      <c r="B13" s="123" t="s">
        <v>5</v>
      </c>
      <c r="C13" s="123"/>
      <c r="D13" s="63"/>
      <c r="E13" s="12"/>
      <c r="F13" s="19"/>
      <c r="G13" s="22"/>
      <c r="H13" s="19"/>
      <c r="I13" s="23"/>
      <c r="J13" s="19"/>
      <c r="K13" s="93"/>
      <c r="L13" s="114"/>
      <c r="M13" s="24"/>
      <c r="N13" s="23"/>
      <c r="O13" s="25"/>
      <c r="P13" s="26"/>
      <c r="Q13" s="23"/>
    </row>
    <row r="14" spans="1:17" x14ac:dyDescent="0.25">
      <c r="C14" s="1" t="s">
        <v>6</v>
      </c>
      <c r="D14" s="1" t="s">
        <v>94</v>
      </c>
      <c r="E14" s="12">
        <v>91508.083999999988</v>
      </c>
      <c r="F14" s="19">
        <v>61889.487000000001</v>
      </c>
      <c r="G14" s="23">
        <f t="shared" si="0"/>
        <v>67.632808266425954</v>
      </c>
      <c r="H14" s="19">
        <v>31545.149999999998</v>
      </c>
      <c r="I14" s="23">
        <f t="shared" si="1"/>
        <v>34.472528132050059</v>
      </c>
      <c r="J14" s="19">
        <v>30344.337</v>
      </c>
      <c r="K14" s="23">
        <f>J14/E14*100</f>
        <v>33.160280134375888</v>
      </c>
      <c r="L14" s="71"/>
      <c r="M14" s="24">
        <v>3024.8580000000002</v>
      </c>
      <c r="N14" s="23">
        <f t="shared" si="2"/>
        <v>3.3055636920558849</v>
      </c>
      <c r="O14" s="25"/>
      <c r="P14" s="26"/>
      <c r="Q14" s="23"/>
    </row>
    <row r="15" spans="1:17" x14ac:dyDescent="0.25">
      <c r="C15" s="1" t="s">
        <v>7</v>
      </c>
      <c r="D15" s="1" t="s">
        <v>95</v>
      </c>
      <c r="E15" s="12">
        <v>9156.9629999999997</v>
      </c>
      <c r="F15" s="19">
        <v>5050.76</v>
      </c>
      <c r="G15" s="23">
        <f t="shared" si="0"/>
        <v>55.157588820660308</v>
      </c>
      <c r="H15" s="19">
        <v>3774.5110000000004</v>
      </c>
      <c r="I15" s="23">
        <f t="shared" si="1"/>
        <v>41.220118504355653</v>
      </c>
      <c r="J15" s="19">
        <v>1276.249</v>
      </c>
      <c r="K15" s="23">
        <f>J15/E15*100</f>
        <v>13.937470316304653</v>
      </c>
      <c r="L15" s="71"/>
      <c r="M15" s="24">
        <v>95.613</v>
      </c>
      <c r="N15" s="23">
        <f t="shared" si="2"/>
        <v>1.044156233895452</v>
      </c>
      <c r="O15" s="25"/>
      <c r="P15" s="26"/>
      <c r="Q15" s="23"/>
    </row>
    <row r="16" spans="1:17" x14ac:dyDescent="0.25">
      <c r="C16" s="1" t="s">
        <v>8</v>
      </c>
      <c r="D16" s="1" t="s">
        <v>94</v>
      </c>
      <c r="E16" s="12">
        <v>5850.7429999999995</v>
      </c>
      <c r="F16" s="19">
        <v>3567.72</v>
      </c>
      <c r="G16" s="23">
        <f t="shared" si="0"/>
        <v>60.978921822407862</v>
      </c>
      <c r="H16" s="19">
        <v>2163.9489999999996</v>
      </c>
      <c r="I16" s="23">
        <f t="shared" si="1"/>
        <v>36.985883673236032</v>
      </c>
      <c r="J16" s="19">
        <v>1403.771</v>
      </c>
      <c r="K16" s="23">
        <f>J16/E16*100</f>
        <v>23.993038149171824</v>
      </c>
      <c r="L16" s="71"/>
      <c r="M16" s="34">
        <v>2223.2820000000002</v>
      </c>
      <c r="N16" s="69">
        <f t="shared" si="2"/>
        <v>37.99999418877227</v>
      </c>
      <c r="O16" s="70"/>
      <c r="P16" s="71"/>
      <c r="Q16" s="69"/>
    </row>
    <row r="17" spans="1:17" x14ac:dyDescent="0.25">
      <c r="C17" s="1" t="s">
        <v>9</v>
      </c>
      <c r="D17" s="1" t="s">
        <v>103</v>
      </c>
      <c r="E17" s="12">
        <v>2235.355</v>
      </c>
      <c r="F17" s="19">
        <v>1448.222</v>
      </c>
      <c r="G17" s="23">
        <f t="shared" si="0"/>
        <v>64.787114350964387</v>
      </c>
      <c r="H17" s="19">
        <v>1101.26</v>
      </c>
      <c r="I17" s="23">
        <f t="shared" si="1"/>
        <v>49.265552898756567</v>
      </c>
      <c r="J17" s="19">
        <v>346.96199999999999</v>
      </c>
      <c r="K17" s="23">
        <f>J17/E17*100</f>
        <v>15.521561452207813</v>
      </c>
      <c r="L17" s="71"/>
      <c r="M17" s="24">
        <v>95.081000000000003</v>
      </c>
      <c r="N17" s="23">
        <f t="shared" si="2"/>
        <v>4.2535078320893103</v>
      </c>
      <c r="O17" s="25"/>
      <c r="P17" s="26"/>
      <c r="Q17" s="23"/>
    </row>
    <row r="18" spans="1:17" x14ac:dyDescent="0.25">
      <c r="A18" s="124" t="s">
        <v>10</v>
      </c>
      <c r="B18" s="124"/>
      <c r="C18" s="124"/>
      <c r="D18" s="62"/>
      <c r="E18" s="27"/>
      <c r="F18" s="29"/>
      <c r="G18" s="28"/>
      <c r="H18" s="29"/>
      <c r="I18" s="30"/>
      <c r="J18" s="29"/>
      <c r="K18" s="94"/>
      <c r="L18" s="114"/>
      <c r="M18" s="31"/>
      <c r="N18" s="30"/>
      <c r="O18" s="32"/>
      <c r="P18" s="33"/>
      <c r="Q18" s="30"/>
    </row>
    <row r="19" spans="1:17" x14ac:dyDescent="0.25">
      <c r="A19" s="63"/>
      <c r="B19" s="123" t="s">
        <v>11</v>
      </c>
      <c r="C19" s="123"/>
      <c r="D19" s="63"/>
      <c r="E19" s="12"/>
      <c r="F19" s="19"/>
      <c r="G19" s="22"/>
      <c r="H19" s="19"/>
      <c r="I19" s="23"/>
      <c r="J19" s="19"/>
      <c r="K19" s="93"/>
      <c r="L19" s="114"/>
      <c r="M19" s="24"/>
      <c r="N19" s="23"/>
      <c r="O19" s="25"/>
      <c r="P19" s="26"/>
      <c r="Q19" s="23"/>
    </row>
    <row r="20" spans="1:17" x14ac:dyDescent="0.25">
      <c r="C20" s="1" t="s">
        <v>12</v>
      </c>
      <c r="D20" s="1" t="s">
        <v>96</v>
      </c>
      <c r="E20" s="12">
        <v>10879.829</v>
      </c>
      <c r="F20" s="19">
        <v>8313.7470000000012</v>
      </c>
      <c r="G20" s="23">
        <f t="shared" ref="G20:G47" si="3">F20/E20*100</f>
        <v>76.414316805898338</v>
      </c>
      <c r="H20" s="19">
        <v>3726.9849999999997</v>
      </c>
      <c r="I20" s="23">
        <f t="shared" si="1"/>
        <v>34.255915235432468</v>
      </c>
      <c r="J20" s="19">
        <v>4586.7619999999997</v>
      </c>
      <c r="K20" s="23">
        <f t="shared" ref="K20:K42" si="4">J20/E20*100</f>
        <v>42.158401570465855</v>
      </c>
      <c r="L20" s="71"/>
      <c r="M20" s="24">
        <v>3847.6930000000002</v>
      </c>
      <c r="N20" s="23">
        <f t="shared" si="2"/>
        <v>35.365381202222942</v>
      </c>
      <c r="O20" s="25">
        <v>2149.48</v>
      </c>
      <c r="P20" s="26">
        <f>O20/M20*100</f>
        <v>55.864124294739725</v>
      </c>
      <c r="Q20" s="23">
        <f t="shared" ref="Q20:Q73" si="5">O20/H20*100</f>
        <v>57.673427717042067</v>
      </c>
    </row>
    <row r="21" spans="1:17" x14ac:dyDescent="0.25">
      <c r="C21" s="1" t="s">
        <v>13</v>
      </c>
      <c r="D21" s="1" t="s">
        <v>96</v>
      </c>
      <c r="E21" s="12">
        <v>18105.57</v>
      </c>
      <c r="F21" s="19">
        <v>14376.356</v>
      </c>
      <c r="G21" s="23">
        <f t="shared" si="3"/>
        <v>79.402946165185625</v>
      </c>
      <c r="H21" s="19">
        <v>6125.2739999999994</v>
      </c>
      <c r="I21" s="23">
        <f t="shared" si="1"/>
        <v>33.83088187778678</v>
      </c>
      <c r="J21" s="19">
        <v>8251.0820000000003</v>
      </c>
      <c r="K21" s="23">
        <f t="shared" si="4"/>
        <v>45.572064287398852</v>
      </c>
      <c r="L21" s="71"/>
      <c r="M21" s="24">
        <v>4006.7840000000001</v>
      </c>
      <c r="N21" s="23">
        <f t="shared" si="2"/>
        <v>22.130117969221626</v>
      </c>
      <c r="O21" s="25">
        <v>2371.1979999999999</v>
      </c>
      <c r="P21" s="26">
        <f>O21/M21*100</f>
        <v>59.179581429894888</v>
      </c>
      <c r="Q21" s="23">
        <f t="shared" si="5"/>
        <v>38.71170497842219</v>
      </c>
    </row>
    <row r="22" spans="1:17" x14ac:dyDescent="0.25">
      <c r="C22" s="1" t="s">
        <v>14</v>
      </c>
      <c r="D22" s="1" t="s">
        <v>96</v>
      </c>
      <c r="E22" s="12">
        <v>11178.921</v>
      </c>
      <c r="F22" s="19">
        <v>8856.8109999999997</v>
      </c>
      <c r="G22" s="23">
        <f t="shared" si="3"/>
        <v>79.227780570235709</v>
      </c>
      <c r="H22" s="19">
        <v>3848.5070000000001</v>
      </c>
      <c r="I22" s="23">
        <f t="shared" si="1"/>
        <v>34.426462088782991</v>
      </c>
      <c r="J22" s="19">
        <v>5008.3040000000001</v>
      </c>
      <c r="K22" s="23">
        <f t="shared" si="4"/>
        <v>44.801318481452732</v>
      </c>
      <c r="L22" s="71"/>
      <c r="M22" s="24">
        <v>927.85</v>
      </c>
      <c r="N22" s="23">
        <f t="shared" si="2"/>
        <v>8.2999960371846253</v>
      </c>
      <c r="O22" s="25">
        <v>671.19600000000003</v>
      </c>
      <c r="P22" s="26">
        <f>O22/M22*100</f>
        <v>72.33884787411759</v>
      </c>
      <c r="Q22" s="23">
        <f t="shared" si="5"/>
        <v>17.440425598810137</v>
      </c>
    </row>
    <row r="23" spans="1:17" x14ac:dyDescent="0.25">
      <c r="C23" s="1" t="s">
        <v>15</v>
      </c>
      <c r="D23" s="1" t="s">
        <v>96</v>
      </c>
      <c r="E23" s="12">
        <v>23344.178999999996</v>
      </c>
      <c r="F23" s="19">
        <v>18178.241999999998</v>
      </c>
      <c r="G23" s="23">
        <f t="shared" si="3"/>
        <v>77.87055608166817</v>
      </c>
      <c r="H23" s="19">
        <v>8251.67</v>
      </c>
      <c r="I23" s="23">
        <f t="shared" si="1"/>
        <v>35.347869805145002</v>
      </c>
      <c r="J23" s="19">
        <v>9926.5720000000001</v>
      </c>
      <c r="K23" s="23">
        <f t="shared" si="4"/>
        <v>42.52268627652316</v>
      </c>
      <c r="L23" s="71"/>
      <c r="M23" s="24">
        <v>9314.3269999999993</v>
      </c>
      <c r="N23" s="23">
        <f t="shared" si="2"/>
        <v>39.899998196552552</v>
      </c>
      <c r="O23" s="25">
        <v>5067.848</v>
      </c>
      <c r="P23" s="26">
        <f>O23/M23*100</f>
        <v>54.409169873464826</v>
      </c>
      <c r="Q23" s="23">
        <f t="shared" si="5"/>
        <v>61.416028513016151</v>
      </c>
    </row>
    <row r="24" spans="1:17" x14ac:dyDescent="0.25">
      <c r="C24" s="1" t="s">
        <v>16</v>
      </c>
      <c r="D24" s="1" t="s">
        <v>97</v>
      </c>
      <c r="E24" s="12">
        <v>520.50199999999995</v>
      </c>
      <c r="F24" s="19">
        <v>364.78200000000004</v>
      </c>
      <c r="G24" s="23">
        <f t="shared" si="3"/>
        <v>70.082727828135162</v>
      </c>
      <c r="H24" s="19">
        <v>210.45</v>
      </c>
      <c r="I24" s="23">
        <f t="shared" si="1"/>
        <v>40.432121298285118</v>
      </c>
      <c r="J24" s="19">
        <v>154.33199999999999</v>
      </c>
      <c r="K24" s="23">
        <f t="shared" si="4"/>
        <v>29.65060652985003</v>
      </c>
      <c r="L24" s="71"/>
      <c r="M24" s="24">
        <v>56.319000000000003</v>
      </c>
      <c r="N24" s="23">
        <f t="shared" si="2"/>
        <v>10.820131334749917</v>
      </c>
      <c r="O24" s="25"/>
      <c r="P24" s="26"/>
      <c r="Q24" s="23"/>
    </row>
    <row r="25" spans="1:17" x14ac:dyDescent="0.25">
      <c r="C25" s="1" t="s">
        <v>17</v>
      </c>
      <c r="D25" s="1" t="s">
        <v>96</v>
      </c>
      <c r="E25" s="12">
        <v>4900.2739999999994</v>
      </c>
      <c r="F25" s="19">
        <v>3694.8790000000004</v>
      </c>
      <c r="G25" s="23">
        <f t="shared" si="3"/>
        <v>75.40147755003089</v>
      </c>
      <c r="H25" s="19">
        <v>1781.194</v>
      </c>
      <c r="I25" s="23">
        <f t="shared" si="1"/>
        <v>36.348865389976154</v>
      </c>
      <c r="J25" s="19">
        <v>1913.6850000000002</v>
      </c>
      <c r="K25" s="23">
        <f t="shared" si="4"/>
        <v>39.052612160054736</v>
      </c>
      <c r="L25" s="71"/>
      <c r="M25" s="24">
        <v>1438.2850000000001</v>
      </c>
      <c r="N25" s="23">
        <f t="shared" si="2"/>
        <v>29.351113835675317</v>
      </c>
      <c r="O25" s="25">
        <v>949.79899999999998</v>
      </c>
      <c r="P25" s="26">
        <f>O25/M25*100</f>
        <v>66.03691201674215</v>
      </c>
      <c r="Q25" s="23">
        <f t="shared" si="5"/>
        <v>53.323725545897858</v>
      </c>
    </row>
    <row r="26" spans="1:17" x14ac:dyDescent="0.25">
      <c r="C26" s="1" t="s">
        <v>18</v>
      </c>
      <c r="D26" s="1" t="s">
        <v>96</v>
      </c>
      <c r="E26" s="12">
        <v>4620.33</v>
      </c>
      <c r="F26" s="19">
        <v>3481.8440000000001</v>
      </c>
      <c r="G26" s="23">
        <f t="shared" si="3"/>
        <v>75.35920594416416</v>
      </c>
      <c r="H26" s="19">
        <v>1512.164</v>
      </c>
      <c r="I26" s="23">
        <f t="shared" si="1"/>
        <v>32.728484761910948</v>
      </c>
      <c r="J26" s="19">
        <v>1969.6799999999998</v>
      </c>
      <c r="K26" s="23">
        <f t="shared" si="4"/>
        <v>42.630721182253211</v>
      </c>
      <c r="L26" s="71"/>
      <c r="M26" s="24">
        <v>2687.6970000000001</v>
      </c>
      <c r="N26" s="23">
        <f t="shared" si="2"/>
        <v>58.171104661355365</v>
      </c>
      <c r="O26" s="25">
        <v>1366.4390000000001</v>
      </c>
      <c r="P26" s="26">
        <f>O26/M26*100</f>
        <v>50.840515132472156</v>
      </c>
      <c r="Q26" s="23">
        <f t="shared" si="5"/>
        <v>90.363148441571155</v>
      </c>
    </row>
    <row r="27" spans="1:17" x14ac:dyDescent="0.25">
      <c r="C27" s="1" t="s">
        <v>19</v>
      </c>
      <c r="D27" s="1" t="s">
        <v>96</v>
      </c>
      <c r="E27" s="12">
        <v>77266.813999999984</v>
      </c>
      <c r="F27" s="19">
        <v>60803.73</v>
      </c>
      <c r="G27" s="23">
        <f t="shared" si="3"/>
        <v>78.693201974136031</v>
      </c>
      <c r="H27" s="19">
        <v>25266.453999999998</v>
      </c>
      <c r="I27" s="23">
        <f t="shared" si="1"/>
        <v>32.700266378266875</v>
      </c>
      <c r="J27" s="19">
        <v>35537.275999999998</v>
      </c>
      <c r="K27" s="23">
        <f t="shared" si="4"/>
        <v>45.992935595869142</v>
      </c>
      <c r="L27" s="71"/>
      <c r="M27" s="24">
        <v>36029.120000000003</v>
      </c>
      <c r="N27" s="23">
        <f t="shared" si="2"/>
        <v>46.629488307878219</v>
      </c>
      <c r="O27" s="25">
        <v>19687.405999999999</v>
      </c>
      <c r="P27" s="26">
        <f>O27/M27*100</f>
        <v>54.643038741995355</v>
      </c>
      <c r="Q27" s="23">
        <f t="shared" si="5"/>
        <v>77.919149240332658</v>
      </c>
    </row>
    <row r="28" spans="1:17" x14ac:dyDescent="0.25">
      <c r="C28" s="1" t="s">
        <v>20</v>
      </c>
      <c r="D28" s="1" t="s">
        <v>96</v>
      </c>
      <c r="E28" s="12">
        <v>22701.555999999997</v>
      </c>
      <c r="F28" s="19">
        <v>17377.848999999998</v>
      </c>
      <c r="G28" s="23">
        <f t="shared" si="3"/>
        <v>76.54915372320734</v>
      </c>
      <c r="H28" s="19">
        <v>7735.5179999999991</v>
      </c>
      <c r="I28" s="23">
        <f t="shared" si="1"/>
        <v>34.07483610374549</v>
      </c>
      <c r="J28" s="19">
        <v>9642.3309999999983</v>
      </c>
      <c r="K28" s="23">
        <f t="shared" si="4"/>
        <v>42.474317619461857</v>
      </c>
      <c r="L28" s="71"/>
      <c r="M28" s="24">
        <v>7694.3670000000002</v>
      </c>
      <c r="N28" s="23">
        <f t="shared" si="2"/>
        <v>33.893566590765857</v>
      </c>
      <c r="O28" s="25">
        <v>4037.1039999999998</v>
      </c>
      <c r="P28" s="26">
        <f>O28/M28*100</f>
        <v>52.468305709878408</v>
      </c>
      <c r="Q28" s="23">
        <f t="shared" si="5"/>
        <v>52.189187588988872</v>
      </c>
    </row>
    <row r="29" spans="1:17" x14ac:dyDescent="0.25">
      <c r="C29" s="1" t="s">
        <v>21</v>
      </c>
      <c r="D29" s="1" t="s">
        <v>96</v>
      </c>
      <c r="E29" s="12">
        <v>887.8610000000001</v>
      </c>
      <c r="F29" s="19">
        <v>620.71699999999998</v>
      </c>
      <c r="G29" s="23">
        <f t="shared" si="3"/>
        <v>69.911506418234367</v>
      </c>
      <c r="H29" s="19">
        <v>330.072</v>
      </c>
      <c r="I29" s="23">
        <f t="shared" si="1"/>
        <v>37.176089500496133</v>
      </c>
      <c r="J29" s="19">
        <v>290.64499999999998</v>
      </c>
      <c r="K29" s="23">
        <f t="shared" si="4"/>
        <v>32.735416917738242</v>
      </c>
      <c r="L29" s="71"/>
      <c r="M29" s="24">
        <v>443.93099999999998</v>
      </c>
      <c r="N29" s="23">
        <f t="shared" si="2"/>
        <v>50.000056315121391</v>
      </c>
      <c r="O29" s="25"/>
      <c r="P29" s="26"/>
      <c r="Q29" s="23"/>
    </row>
    <row r="30" spans="1:17" x14ac:dyDescent="0.25">
      <c r="C30" s="1" t="s">
        <v>22</v>
      </c>
      <c r="D30" s="1" t="s">
        <v>96</v>
      </c>
      <c r="E30" s="12">
        <v>1725.2920000000001</v>
      </c>
      <c r="F30" s="19">
        <v>1247.3579999999999</v>
      </c>
      <c r="G30" s="23">
        <f t="shared" si="3"/>
        <v>72.298370362813941</v>
      </c>
      <c r="H30" s="19">
        <v>606.81000000000006</v>
      </c>
      <c r="I30" s="23">
        <f t="shared" si="1"/>
        <v>35.17143764649694</v>
      </c>
      <c r="J30" s="19">
        <v>640.548</v>
      </c>
      <c r="K30" s="23">
        <f t="shared" si="4"/>
        <v>37.126932716317</v>
      </c>
      <c r="L30" s="71"/>
      <c r="M30" s="24">
        <v>1053.9490000000001</v>
      </c>
      <c r="N30" s="23">
        <f t="shared" si="2"/>
        <v>61.088152034554156</v>
      </c>
      <c r="O30" s="25">
        <v>547.92999999999995</v>
      </c>
      <c r="P30" s="26">
        <f>O30/M30*100</f>
        <v>51.988284063080847</v>
      </c>
      <c r="Q30" s="23">
        <f t="shared" si="5"/>
        <v>90.296798009261536</v>
      </c>
    </row>
    <row r="31" spans="1:17" x14ac:dyDescent="0.25">
      <c r="C31" s="1" t="s">
        <v>23</v>
      </c>
      <c r="D31" s="1" t="s">
        <v>103</v>
      </c>
      <c r="E31" s="12">
        <v>27409.893</v>
      </c>
      <c r="F31" s="19">
        <v>20197.598000000002</v>
      </c>
      <c r="G31" s="23">
        <f t="shared" si="3"/>
        <v>73.687255911579086</v>
      </c>
      <c r="H31" s="19">
        <v>9557.8619999999992</v>
      </c>
      <c r="I31" s="23">
        <f t="shared" si="1"/>
        <v>34.870117880430982</v>
      </c>
      <c r="J31" s="19">
        <v>10639.736000000001</v>
      </c>
      <c r="K31" s="23">
        <f t="shared" si="4"/>
        <v>38.817138031148104</v>
      </c>
      <c r="L31" s="71"/>
      <c r="M31" s="24">
        <v>222.65899999999999</v>
      </c>
      <c r="N31" s="23">
        <f t="shared" si="2"/>
        <v>0.81233078874113074</v>
      </c>
      <c r="O31" s="25"/>
      <c r="P31" s="26"/>
      <c r="Q31" s="23"/>
    </row>
    <row r="32" spans="1:17" x14ac:dyDescent="0.25">
      <c r="C32" s="1" t="s">
        <v>24</v>
      </c>
      <c r="D32" s="1" t="s">
        <v>96</v>
      </c>
      <c r="E32" s="12">
        <v>12608.59</v>
      </c>
      <c r="F32" s="19">
        <v>9638.3339999999989</v>
      </c>
      <c r="G32" s="23">
        <f t="shared" si="3"/>
        <v>76.442599846612495</v>
      </c>
      <c r="H32" s="19">
        <v>4275.6489999999994</v>
      </c>
      <c r="I32" s="23">
        <f t="shared" si="1"/>
        <v>33.910603802645653</v>
      </c>
      <c r="J32" s="19">
        <v>5362.6849999999995</v>
      </c>
      <c r="K32" s="23">
        <f t="shared" si="4"/>
        <v>42.531996043966849</v>
      </c>
      <c r="L32" s="71"/>
      <c r="M32" s="24">
        <v>3036.4879999999998</v>
      </c>
      <c r="N32" s="23">
        <f t="shared" si="2"/>
        <v>24.082692830839925</v>
      </c>
      <c r="O32" s="25">
        <v>2288.5309999999999</v>
      </c>
      <c r="P32" s="26">
        <f>O32/M32*100</f>
        <v>75.367694520775316</v>
      </c>
      <c r="Q32" s="23">
        <f t="shared" si="5"/>
        <v>53.524763141221378</v>
      </c>
    </row>
    <row r="33" spans="1:17" x14ac:dyDescent="0.25">
      <c r="C33" s="1" t="s">
        <v>25</v>
      </c>
      <c r="D33" s="1" t="s">
        <v>94</v>
      </c>
      <c r="E33" s="12">
        <v>1844.3249999999998</v>
      </c>
      <c r="F33" s="19">
        <v>1396.453</v>
      </c>
      <c r="G33" s="23">
        <f t="shared" si="3"/>
        <v>75.716210537730603</v>
      </c>
      <c r="H33" s="19">
        <v>644.09899999999993</v>
      </c>
      <c r="I33" s="23">
        <f t="shared" si="1"/>
        <v>34.923291719192655</v>
      </c>
      <c r="J33" s="19">
        <v>752.35400000000004</v>
      </c>
      <c r="K33" s="23">
        <f t="shared" si="4"/>
        <v>40.792918818537956</v>
      </c>
      <c r="L33" s="71"/>
      <c r="M33" s="24">
        <v>283.82499999999999</v>
      </c>
      <c r="N33" s="23">
        <f t="shared" si="2"/>
        <v>15.389098992856464</v>
      </c>
      <c r="O33" s="25"/>
      <c r="P33" s="26"/>
      <c r="Q33" s="23"/>
    </row>
    <row r="34" spans="1:17" x14ac:dyDescent="0.25">
      <c r="C34" s="1" t="s">
        <v>26</v>
      </c>
      <c r="D34" s="1" t="s">
        <v>96</v>
      </c>
      <c r="E34" s="12">
        <v>845.06000000000006</v>
      </c>
      <c r="F34" s="19">
        <v>611.79200000000003</v>
      </c>
      <c r="G34" s="23">
        <f t="shared" si="3"/>
        <v>72.3962795541145</v>
      </c>
      <c r="H34" s="19">
        <v>280.01400000000001</v>
      </c>
      <c r="I34" s="23">
        <f t="shared" si="1"/>
        <v>33.135398669916924</v>
      </c>
      <c r="J34" s="19">
        <v>331.77800000000002</v>
      </c>
      <c r="K34" s="23">
        <f t="shared" si="4"/>
        <v>39.260880884197569</v>
      </c>
      <c r="L34" s="71"/>
      <c r="M34" s="24">
        <v>243.88499999999999</v>
      </c>
      <c r="N34" s="23">
        <f t="shared" si="2"/>
        <v>28.860080940998266</v>
      </c>
      <c r="O34" s="25"/>
      <c r="P34" s="26"/>
      <c r="Q34" s="23"/>
    </row>
    <row r="35" spans="1:17" x14ac:dyDescent="0.25">
      <c r="C35" s="1" t="s">
        <v>27</v>
      </c>
      <c r="D35" s="1" t="s">
        <v>96</v>
      </c>
      <c r="E35" s="12">
        <v>17599.694</v>
      </c>
      <c r="F35" s="19">
        <v>14060.169</v>
      </c>
      <c r="G35" s="23">
        <f t="shared" si="3"/>
        <v>79.888712837848203</v>
      </c>
      <c r="H35" s="19">
        <v>5695.7060000000001</v>
      </c>
      <c r="I35" s="23">
        <f t="shared" si="1"/>
        <v>32.362528575780921</v>
      </c>
      <c r="J35" s="19">
        <v>8364.4629999999997</v>
      </c>
      <c r="K35" s="23">
        <f t="shared" si="4"/>
        <v>47.526184262067282</v>
      </c>
      <c r="L35" s="71"/>
      <c r="M35" s="24">
        <v>2970.3960000000002</v>
      </c>
      <c r="N35" s="23">
        <f t="shared" si="2"/>
        <v>16.877543439107523</v>
      </c>
      <c r="O35" s="25">
        <v>1603.761</v>
      </c>
      <c r="P35" s="26">
        <f>O35/M35*100</f>
        <v>53.991488003619715</v>
      </c>
      <c r="Q35" s="23">
        <f t="shared" si="5"/>
        <v>28.157369779971088</v>
      </c>
    </row>
    <row r="36" spans="1:17" x14ac:dyDescent="0.25">
      <c r="C36" s="1" t="s">
        <v>28</v>
      </c>
      <c r="D36" s="1" t="s">
        <v>95</v>
      </c>
      <c r="E36" s="12">
        <v>27977.862999999998</v>
      </c>
      <c r="F36" s="19">
        <v>22022.212</v>
      </c>
      <c r="G36" s="23">
        <f t="shared" si="3"/>
        <v>78.712988193558601</v>
      </c>
      <c r="H36" s="19">
        <v>9347.2559999999994</v>
      </c>
      <c r="I36" s="23">
        <f t="shared" si="1"/>
        <v>33.409470909197033</v>
      </c>
      <c r="J36" s="19">
        <v>12674.956</v>
      </c>
      <c r="K36" s="23">
        <f t="shared" si="4"/>
        <v>45.303517284361575</v>
      </c>
      <c r="L36" s="71"/>
      <c r="M36" s="24">
        <v>83.933000000000007</v>
      </c>
      <c r="N36" s="23">
        <f t="shared" si="2"/>
        <v>0.29999789476415695</v>
      </c>
      <c r="O36" s="25"/>
      <c r="P36" s="26"/>
      <c r="Q36" s="23"/>
    </row>
    <row r="37" spans="1:17" x14ac:dyDescent="0.25">
      <c r="C37" s="1" t="s">
        <v>29</v>
      </c>
      <c r="D37" s="1" t="s">
        <v>96</v>
      </c>
      <c r="E37" s="12">
        <v>19899.12</v>
      </c>
      <c r="F37" s="19">
        <v>15827.017</v>
      </c>
      <c r="G37" s="23">
        <f t="shared" si="3"/>
        <v>79.536265925327356</v>
      </c>
      <c r="H37" s="19">
        <v>5784.8110000000006</v>
      </c>
      <c r="I37" s="23">
        <f t="shared" si="1"/>
        <v>29.070687547992076</v>
      </c>
      <c r="J37" s="19">
        <v>10042.206</v>
      </c>
      <c r="K37" s="23">
        <f t="shared" si="4"/>
        <v>50.465578377335284</v>
      </c>
      <c r="L37" s="71"/>
      <c r="M37" s="24">
        <v>2527.1880000000001</v>
      </c>
      <c r="N37" s="23">
        <f t="shared" si="2"/>
        <v>12.699998793916517</v>
      </c>
      <c r="O37" s="25">
        <v>1264.9590000000001</v>
      </c>
      <c r="P37" s="26">
        <f>O37/M37*100</f>
        <v>50.054012602149115</v>
      </c>
      <c r="Q37" s="23">
        <f t="shared" si="5"/>
        <v>21.866902825347275</v>
      </c>
    </row>
    <row r="38" spans="1:17" x14ac:dyDescent="0.25">
      <c r="C38" s="1" t="s">
        <v>30</v>
      </c>
      <c r="D38" s="1" t="s">
        <v>96</v>
      </c>
      <c r="E38" s="12">
        <v>11609.665999999999</v>
      </c>
      <c r="F38" s="19">
        <v>9007.98</v>
      </c>
      <c r="G38" s="23">
        <f t="shared" si="3"/>
        <v>77.59034583768387</v>
      </c>
      <c r="H38" s="19">
        <v>4241.9780000000001</v>
      </c>
      <c r="I38" s="23">
        <f t="shared" si="1"/>
        <v>36.538329354177804</v>
      </c>
      <c r="J38" s="19">
        <v>4766.0019999999995</v>
      </c>
      <c r="K38" s="23">
        <f t="shared" si="4"/>
        <v>41.052016483506073</v>
      </c>
      <c r="L38" s="71"/>
      <c r="M38" s="24">
        <v>653.62400000000002</v>
      </c>
      <c r="N38" s="23">
        <f t="shared" si="2"/>
        <v>5.6299983134743075</v>
      </c>
      <c r="O38" s="25">
        <v>471.40199999999999</v>
      </c>
      <c r="P38" s="26">
        <f>O38/M38*100</f>
        <v>72.12128073632546</v>
      </c>
      <c r="Q38" s="23">
        <f t="shared" si="5"/>
        <v>11.112787477917141</v>
      </c>
    </row>
    <row r="39" spans="1:17" x14ac:dyDescent="0.25">
      <c r="C39" s="1" t="s">
        <v>31</v>
      </c>
      <c r="D39" s="1" t="s">
        <v>94</v>
      </c>
      <c r="E39" s="12">
        <v>190.34399999999999</v>
      </c>
      <c r="F39" s="19">
        <v>145.72500000000002</v>
      </c>
      <c r="G39" s="23">
        <f t="shared" si="3"/>
        <v>76.558756777203399</v>
      </c>
      <c r="H39" s="19">
        <v>64.585999999999999</v>
      </c>
      <c r="I39" s="23">
        <f t="shared" si="1"/>
        <v>33.931198251586601</v>
      </c>
      <c r="J39" s="19">
        <v>81.138999999999996</v>
      </c>
      <c r="K39" s="23">
        <f t="shared" si="4"/>
        <v>42.627558525616777</v>
      </c>
      <c r="L39" s="71"/>
      <c r="M39" s="24">
        <v>38.069000000000003</v>
      </c>
      <c r="N39" s="23">
        <f t="shared" si="2"/>
        <v>20.000105072920611</v>
      </c>
      <c r="O39" s="25"/>
      <c r="P39" s="26"/>
      <c r="Q39" s="23"/>
    </row>
    <row r="40" spans="1:17" x14ac:dyDescent="0.25">
      <c r="C40" s="1" t="s">
        <v>32</v>
      </c>
      <c r="D40" s="1" t="s">
        <v>96</v>
      </c>
      <c r="E40" s="12">
        <v>15129.272999999999</v>
      </c>
      <c r="F40" s="19">
        <v>11796.201999999999</v>
      </c>
      <c r="G40" s="23">
        <f t="shared" si="3"/>
        <v>77.96939086233688</v>
      </c>
      <c r="H40" s="19">
        <v>5175.3149999999996</v>
      </c>
      <c r="I40" s="23">
        <f t="shared" si="1"/>
        <v>34.207294692877838</v>
      </c>
      <c r="J40" s="19">
        <v>6620.8869999999997</v>
      </c>
      <c r="K40" s="23">
        <f t="shared" si="4"/>
        <v>43.762096169459035</v>
      </c>
      <c r="L40" s="71"/>
      <c r="M40" s="24">
        <v>4323.6779999999999</v>
      </c>
      <c r="N40" s="23">
        <f t="shared" si="2"/>
        <v>28.578227123008489</v>
      </c>
      <c r="O40" s="25">
        <v>2508.1390000000001</v>
      </c>
      <c r="P40" s="26">
        <f>O40/M40*100</f>
        <v>58.009384602646172</v>
      </c>
      <c r="Q40" s="23">
        <f t="shared" si="5"/>
        <v>48.463504153853442</v>
      </c>
    </row>
    <row r="41" spans="1:17" x14ac:dyDescent="0.25">
      <c r="C41" s="1" t="s">
        <v>33</v>
      </c>
      <c r="D41" s="1" t="s">
        <v>96</v>
      </c>
      <c r="E41" s="12">
        <v>14037.472000000002</v>
      </c>
      <c r="F41" s="19">
        <v>11383.329000000002</v>
      </c>
      <c r="G41" s="23">
        <f t="shared" si="3"/>
        <v>81.092443140759258</v>
      </c>
      <c r="H41" s="19">
        <v>4684.5999999999995</v>
      </c>
      <c r="I41" s="23">
        <f t="shared" si="1"/>
        <v>33.372105746675743</v>
      </c>
      <c r="J41" s="19">
        <v>6698.7290000000012</v>
      </c>
      <c r="K41" s="23">
        <f t="shared" si="4"/>
        <v>47.720337394083494</v>
      </c>
      <c r="L41" s="71"/>
      <c r="M41" s="24">
        <v>1768.721</v>
      </c>
      <c r="N41" s="23">
        <f t="shared" si="2"/>
        <v>12.599996637571209</v>
      </c>
      <c r="O41" s="25">
        <v>1136.33</v>
      </c>
      <c r="P41" s="26">
        <f>O41/M41*100</f>
        <v>64.245859013377455</v>
      </c>
      <c r="Q41" s="23">
        <f t="shared" si="5"/>
        <v>24.256713486743799</v>
      </c>
    </row>
    <row r="42" spans="1:17" x14ac:dyDescent="0.25">
      <c r="C42" s="1" t="s">
        <v>34</v>
      </c>
      <c r="D42" s="1" t="s">
        <v>96</v>
      </c>
      <c r="E42" s="12">
        <v>7304.5779999999995</v>
      </c>
      <c r="F42" s="19">
        <v>5614.5230000000001</v>
      </c>
      <c r="G42" s="23">
        <f t="shared" si="3"/>
        <v>76.863071350596854</v>
      </c>
      <c r="H42" s="19">
        <v>2529.1329999999998</v>
      </c>
      <c r="I42" s="23">
        <f t="shared" si="1"/>
        <v>34.623944052620153</v>
      </c>
      <c r="J42" s="19">
        <v>3085.3900000000003</v>
      </c>
      <c r="K42" s="23">
        <f t="shared" si="4"/>
        <v>42.239127297976701</v>
      </c>
      <c r="L42" s="71"/>
      <c r="M42" s="24">
        <v>2839.2890000000002</v>
      </c>
      <c r="N42" s="23">
        <f t="shared" si="2"/>
        <v>38.869993584845012</v>
      </c>
      <c r="O42" s="25">
        <v>1559.7159999999999</v>
      </c>
      <c r="P42" s="26">
        <f>O42/M42*100</f>
        <v>54.933330140045612</v>
      </c>
      <c r="Q42" s="23">
        <f t="shared" si="5"/>
        <v>61.669987303949611</v>
      </c>
    </row>
    <row r="43" spans="1:17" x14ac:dyDescent="0.25">
      <c r="A43" s="63"/>
      <c r="B43" s="123" t="s">
        <v>35</v>
      </c>
      <c r="C43" s="123"/>
      <c r="D43" s="63"/>
      <c r="E43" s="12"/>
      <c r="F43" s="19"/>
      <c r="G43" s="22"/>
      <c r="H43" s="19"/>
      <c r="I43" s="23"/>
      <c r="J43" s="19"/>
      <c r="K43" s="93"/>
      <c r="L43" s="114"/>
      <c r="M43" s="24"/>
      <c r="N43" s="23"/>
      <c r="O43" s="25"/>
      <c r="P43" s="26"/>
      <c r="Q43" s="23"/>
    </row>
    <row r="44" spans="1:17" x14ac:dyDescent="0.25">
      <c r="C44" s="1" t="s">
        <v>36</v>
      </c>
      <c r="D44" s="1" t="s">
        <v>96</v>
      </c>
      <c r="E44" s="12">
        <v>788.47399999999993</v>
      </c>
      <c r="F44" s="19">
        <v>596.529</v>
      </c>
      <c r="G44" s="23">
        <f t="shared" si="3"/>
        <v>75.656140849286089</v>
      </c>
      <c r="H44" s="19">
        <v>278.98099999999999</v>
      </c>
      <c r="I44" s="23">
        <f t="shared" si="1"/>
        <v>35.382396883093165</v>
      </c>
      <c r="J44" s="19">
        <v>317.548</v>
      </c>
      <c r="K44" s="23">
        <f>J44/E44*100</f>
        <v>40.273743966192924</v>
      </c>
      <c r="L44" s="71"/>
      <c r="M44" s="24">
        <v>200.768</v>
      </c>
      <c r="N44" s="23">
        <f t="shared" si="2"/>
        <v>25.462856099249947</v>
      </c>
      <c r="O44" s="25">
        <v>119.494</v>
      </c>
      <c r="P44" s="26">
        <f>O44/M44*100</f>
        <v>59.518449155243857</v>
      </c>
      <c r="Q44" s="23">
        <f t="shared" si="5"/>
        <v>42.832307576501627</v>
      </c>
    </row>
    <row r="45" spans="1:17" x14ac:dyDescent="0.25">
      <c r="C45" s="1" t="s">
        <v>37</v>
      </c>
      <c r="D45" s="1" t="s">
        <v>96</v>
      </c>
      <c r="E45" s="12">
        <v>24235.39</v>
      </c>
      <c r="F45" s="19">
        <v>18436.618999999999</v>
      </c>
      <c r="G45" s="23">
        <f t="shared" si="3"/>
        <v>76.073126943696806</v>
      </c>
      <c r="H45" s="19">
        <v>8328.1990000000005</v>
      </c>
      <c r="I45" s="23">
        <f t="shared" si="1"/>
        <v>34.363791958784248</v>
      </c>
      <c r="J45" s="19">
        <v>10108.42</v>
      </c>
      <c r="K45" s="23">
        <f>J45/E45*100</f>
        <v>41.709334984912559</v>
      </c>
      <c r="L45" s="71"/>
      <c r="M45" s="34">
        <v>4847.0780000000004</v>
      </c>
      <c r="N45" s="69">
        <f t="shared" si="2"/>
        <v>20</v>
      </c>
      <c r="O45" s="70"/>
      <c r="P45" s="71"/>
      <c r="Q45" s="69"/>
    </row>
    <row r="46" spans="1:17" x14ac:dyDescent="0.25">
      <c r="C46" s="1" t="s">
        <v>38</v>
      </c>
      <c r="D46" s="1" t="s">
        <v>97</v>
      </c>
      <c r="E46" s="12">
        <v>1273.2120000000002</v>
      </c>
      <c r="F46" s="19">
        <v>633.16</v>
      </c>
      <c r="G46" s="23">
        <f t="shared" si="3"/>
        <v>49.729345937675724</v>
      </c>
      <c r="H46" s="19">
        <v>387.14800000000002</v>
      </c>
      <c r="I46" s="23">
        <f t="shared" si="1"/>
        <v>30.407190632824694</v>
      </c>
      <c r="J46" s="19">
        <v>246.012</v>
      </c>
      <c r="K46" s="23">
        <f>J46/E46*100</f>
        <v>19.322155304851034</v>
      </c>
      <c r="L46" s="71"/>
      <c r="M46" s="34">
        <v>925.625</v>
      </c>
      <c r="N46" s="69">
        <f t="shared" si="2"/>
        <v>72.699990260852061</v>
      </c>
      <c r="O46" s="70"/>
      <c r="P46" s="71"/>
      <c r="Q46" s="69"/>
    </row>
    <row r="47" spans="1:17" x14ac:dyDescent="0.25">
      <c r="C47" s="1" t="s">
        <v>39</v>
      </c>
      <c r="D47" s="1" t="s">
        <v>96</v>
      </c>
      <c r="E47" s="12">
        <v>96.471000000000004</v>
      </c>
      <c r="F47" s="19">
        <v>51.946999999999996</v>
      </c>
      <c r="G47" s="23">
        <f t="shared" si="3"/>
        <v>53.847270164090752</v>
      </c>
      <c r="H47" s="19">
        <v>29.328999999999997</v>
      </c>
      <c r="I47" s="23">
        <f t="shared" si="1"/>
        <v>30.40188243098962</v>
      </c>
      <c r="J47" s="19">
        <v>22.617999999999999</v>
      </c>
      <c r="K47" s="23">
        <f>J47/E47*100</f>
        <v>23.445387733101136</v>
      </c>
      <c r="L47" s="71"/>
      <c r="M47" s="34">
        <v>50.935000000000002</v>
      </c>
      <c r="N47" s="69">
        <f t="shared" si="2"/>
        <v>52.798250251370881</v>
      </c>
      <c r="O47" s="70"/>
      <c r="P47" s="71"/>
      <c r="Q47" s="69"/>
    </row>
    <row r="48" spans="1:17" x14ac:dyDescent="0.25">
      <c r="A48" s="124" t="s">
        <v>40</v>
      </c>
      <c r="B48" s="124"/>
      <c r="C48" s="124"/>
      <c r="D48" s="62"/>
      <c r="E48" s="27"/>
      <c r="F48" s="29"/>
      <c r="G48" s="28"/>
      <c r="H48" s="29"/>
      <c r="I48" s="30"/>
      <c r="J48" s="29"/>
      <c r="K48" s="94"/>
      <c r="L48" s="114"/>
      <c r="M48" s="31"/>
      <c r="N48" s="30"/>
      <c r="O48" s="32"/>
      <c r="P48" s="33"/>
      <c r="Q48" s="30"/>
    </row>
    <row r="49" spans="1:18" x14ac:dyDescent="0.25">
      <c r="A49" s="63"/>
      <c r="B49" s="123" t="s">
        <v>41</v>
      </c>
      <c r="C49" s="123"/>
      <c r="D49" s="63"/>
      <c r="E49" s="12"/>
      <c r="F49" s="19"/>
      <c r="G49" s="22"/>
      <c r="H49" s="19"/>
      <c r="I49" s="23"/>
      <c r="J49" s="19"/>
      <c r="K49" s="93"/>
      <c r="L49" s="114"/>
      <c r="M49" s="24"/>
      <c r="N49" s="23"/>
      <c r="O49" s="25"/>
      <c r="P49" s="26"/>
      <c r="Q49" s="23"/>
    </row>
    <row r="50" spans="1:18" x14ac:dyDescent="0.25">
      <c r="C50" s="1" t="s">
        <v>42</v>
      </c>
      <c r="D50" s="1" t="s">
        <v>96</v>
      </c>
      <c r="E50" s="12">
        <v>35939.926999999996</v>
      </c>
      <c r="F50" s="19">
        <v>15324.348999999998</v>
      </c>
      <c r="G50" s="23">
        <f t="shared" ref="G50:G53" si="6">F50/E50*100</f>
        <v>42.638787218460408</v>
      </c>
      <c r="H50" s="19">
        <v>9584.0030000000006</v>
      </c>
      <c r="I50" s="23">
        <f t="shared" si="1"/>
        <v>26.666729178387037</v>
      </c>
      <c r="J50" s="19">
        <v>5740.3459999999995</v>
      </c>
      <c r="K50" s="23">
        <f>J50/E50*100</f>
        <v>15.972058040073369</v>
      </c>
      <c r="L50" s="71"/>
      <c r="M50" s="24">
        <v>10422.579</v>
      </c>
      <c r="N50" s="23">
        <f t="shared" si="2"/>
        <v>29.000000473011539</v>
      </c>
      <c r="O50" s="25">
        <v>3036.683</v>
      </c>
      <c r="P50" s="26">
        <f>O50/M50*100</f>
        <v>29.135619888321308</v>
      </c>
      <c r="Q50" s="23">
        <f t="shared" si="5"/>
        <v>31.684912869914584</v>
      </c>
    </row>
    <row r="51" spans="1:18" s="87" customFormat="1" x14ac:dyDescent="0.25">
      <c r="C51" s="35" t="s">
        <v>43</v>
      </c>
      <c r="D51" s="35" t="s">
        <v>96</v>
      </c>
      <c r="E51" s="72">
        <v>769</v>
      </c>
      <c r="F51" s="73">
        <v>296.60000000000002</v>
      </c>
      <c r="G51" s="74">
        <f t="shared" si="6"/>
        <v>38.569570871261384</v>
      </c>
      <c r="H51" s="73">
        <v>185.7</v>
      </c>
      <c r="I51" s="74">
        <f t="shared" si="1"/>
        <v>24.148244473342</v>
      </c>
      <c r="J51" s="73">
        <v>110.9</v>
      </c>
      <c r="K51" s="74">
        <f>J51/E51*100</f>
        <v>14.421326397919376</v>
      </c>
      <c r="L51" s="77"/>
      <c r="M51" s="75">
        <v>319.67700000000002</v>
      </c>
      <c r="N51" s="74">
        <f t="shared" si="2"/>
        <v>41.570481144343304</v>
      </c>
      <c r="O51" s="76">
        <v>88.641000000000005</v>
      </c>
      <c r="P51" s="77">
        <f>O51/M51*100</f>
        <v>27.728300753573137</v>
      </c>
      <c r="Q51" s="74">
        <f t="shared" si="5"/>
        <v>47.733441033925693</v>
      </c>
      <c r="R51" s="88"/>
    </row>
    <row r="52" spans="1:18" s="87" customFormat="1" x14ac:dyDescent="0.25">
      <c r="C52" s="35" t="s">
        <v>44</v>
      </c>
      <c r="D52" s="35" t="s">
        <v>96</v>
      </c>
      <c r="E52" s="72">
        <v>8214.2999999999993</v>
      </c>
      <c r="F52" s="73">
        <v>3352.9</v>
      </c>
      <c r="G52" s="74">
        <f t="shared" si="6"/>
        <v>40.81784205592686</v>
      </c>
      <c r="H52" s="73">
        <v>2050.9</v>
      </c>
      <c r="I52" s="74">
        <f t="shared" si="1"/>
        <v>24.967434839243762</v>
      </c>
      <c r="J52" s="73">
        <v>1302</v>
      </c>
      <c r="K52" s="74">
        <f>J52/E52*100</f>
        <v>15.850407216683102</v>
      </c>
      <c r="L52" s="77"/>
      <c r="M52" s="75">
        <v>7666.433</v>
      </c>
      <c r="N52" s="74">
        <f t="shared" si="2"/>
        <v>93.330326382041079</v>
      </c>
      <c r="O52" s="76">
        <v>1966.6769999999999</v>
      </c>
      <c r="P52" s="77">
        <f>O52/M52*100</f>
        <v>25.65309055723829</v>
      </c>
      <c r="Q52" s="74">
        <f t="shared" si="5"/>
        <v>95.893363889024315</v>
      </c>
      <c r="R52" s="88"/>
    </row>
    <row r="53" spans="1:18" x14ac:dyDescent="0.25">
      <c r="C53" s="1" t="s">
        <v>100</v>
      </c>
      <c r="D53" s="1" t="s">
        <v>95</v>
      </c>
      <c r="E53" s="12">
        <v>127017.22399999999</v>
      </c>
      <c r="F53" s="19">
        <v>78733.551999999996</v>
      </c>
      <c r="G53" s="23">
        <f t="shared" si="6"/>
        <v>61.986516096431146</v>
      </c>
      <c r="H53" s="19">
        <v>43669.892999999996</v>
      </c>
      <c r="I53" s="23">
        <f t="shared" si="1"/>
        <v>34.381079687271388</v>
      </c>
      <c r="J53" s="19">
        <v>35063.659</v>
      </c>
      <c r="K53" s="23">
        <f>J53/E53*100</f>
        <v>27.605436409159758</v>
      </c>
      <c r="L53" s="71"/>
      <c r="M53" s="24"/>
      <c r="N53" s="23"/>
      <c r="O53" s="25"/>
      <c r="P53" s="26"/>
      <c r="Q53" s="23"/>
    </row>
    <row r="54" spans="1:18" x14ac:dyDescent="0.25">
      <c r="A54" s="63"/>
      <c r="B54" s="123" t="s">
        <v>45</v>
      </c>
      <c r="C54" s="123"/>
      <c r="D54" s="63"/>
      <c r="E54" s="12"/>
      <c r="F54" s="19"/>
      <c r="G54" s="22"/>
      <c r="H54" s="19"/>
      <c r="I54" s="23"/>
      <c r="J54" s="19"/>
      <c r="K54" s="93"/>
      <c r="L54" s="114"/>
      <c r="M54" s="24"/>
      <c r="N54" s="23"/>
      <c r="O54" s="25"/>
      <c r="P54" s="26"/>
      <c r="Q54" s="23"/>
    </row>
    <row r="55" spans="1:18" x14ac:dyDescent="0.25">
      <c r="C55" s="1" t="s">
        <v>46</v>
      </c>
      <c r="D55" s="1" t="s">
        <v>98</v>
      </c>
      <c r="E55" s="12">
        <v>72.680000000000007</v>
      </c>
      <c r="F55" s="19"/>
      <c r="G55" s="89"/>
      <c r="H55" s="19"/>
      <c r="I55" s="23"/>
      <c r="J55" s="19"/>
      <c r="K55" s="95"/>
      <c r="L55" s="115"/>
      <c r="M55" s="24">
        <v>7.0510000000000002</v>
      </c>
      <c r="N55" s="23">
        <f t="shared" si="2"/>
        <v>9.701430930104566</v>
      </c>
      <c r="O55" s="25"/>
      <c r="P55" s="26"/>
      <c r="Q55" s="23"/>
    </row>
    <row r="56" spans="1:18" x14ac:dyDescent="0.25">
      <c r="C56" s="1" t="s">
        <v>47</v>
      </c>
      <c r="D56" s="1" t="s">
        <v>96</v>
      </c>
      <c r="E56" s="12">
        <v>10711.066999999999</v>
      </c>
      <c r="F56" s="19">
        <v>7609.7289999999994</v>
      </c>
      <c r="G56" s="23">
        <f t="shared" ref="G56:G62" si="7">F56/E56*100</f>
        <v>71.045480342901413</v>
      </c>
      <c r="H56" s="19">
        <v>3995.6680000000001</v>
      </c>
      <c r="I56" s="23">
        <f t="shared" si="1"/>
        <v>37.304107984760066</v>
      </c>
      <c r="J56" s="19">
        <v>3614.0610000000001</v>
      </c>
      <c r="K56" s="23">
        <f>J56/E56*100</f>
        <v>33.741372358141355</v>
      </c>
      <c r="L56" s="71"/>
      <c r="M56" s="34">
        <v>4498.6480000000001</v>
      </c>
      <c r="N56" s="69">
        <f t="shared" si="2"/>
        <v>41.999998692940679</v>
      </c>
      <c r="O56" s="70"/>
      <c r="P56" s="71"/>
      <c r="Q56" s="69"/>
    </row>
    <row r="57" spans="1:18" x14ac:dyDescent="0.25">
      <c r="C57" s="1" t="s">
        <v>48</v>
      </c>
      <c r="D57" s="1" t="s">
        <v>95</v>
      </c>
      <c r="E57" s="12">
        <v>10528.391000000001</v>
      </c>
      <c r="F57" s="19">
        <v>6722.4629999999997</v>
      </c>
      <c r="G57" s="23">
        <f t="shared" si="7"/>
        <v>63.850810631937961</v>
      </c>
      <c r="H57" s="19">
        <v>3568.2790000000005</v>
      </c>
      <c r="I57" s="23">
        <f t="shared" si="1"/>
        <v>33.891968867797559</v>
      </c>
      <c r="J57" s="19">
        <v>3154.1840000000002</v>
      </c>
      <c r="K57" s="23">
        <f>J57/E57*100</f>
        <v>29.958841764140402</v>
      </c>
      <c r="L57" s="71"/>
      <c r="M57" s="24">
        <v>151.22300000000001</v>
      </c>
      <c r="N57" s="23">
        <f t="shared" si="2"/>
        <v>1.4363353336706435</v>
      </c>
      <c r="O57" s="25"/>
      <c r="P57" s="26"/>
      <c r="Q57" s="23"/>
    </row>
    <row r="58" spans="1:18" x14ac:dyDescent="0.25">
      <c r="C58" s="1" t="s">
        <v>49</v>
      </c>
      <c r="D58" s="1" t="s">
        <v>94</v>
      </c>
      <c r="E58" s="12">
        <v>184.999</v>
      </c>
      <c r="F58" s="19">
        <v>102.974</v>
      </c>
      <c r="G58" s="23">
        <f t="shared" si="7"/>
        <v>55.661922496878368</v>
      </c>
      <c r="H58" s="19">
        <v>60.191999999999993</v>
      </c>
      <c r="I58" s="23">
        <f t="shared" si="1"/>
        <v>32.536392088605879</v>
      </c>
      <c r="J58" s="19">
        <v>42.782000000000004</v>
      </c>
      <c r="K58" s="23">
        <f>J58/E58*100</f>
        <v>23.125530408272478</v>
      </c>
      <c r="L58" s="71"/>
      <c r="M58" s="24">
        <v>3.145</v>
      </c>
      <c r="N58" s="23">
        <f t="shared" si="2"/>
        <v>1.7000091892388609</v>
      </c>
      <c r="O58" s="25"/>
      <c r="P58" s="26"/>
      <c r="Q58" s="23"/>
    </row>
    <row r="59" spans="1:18" x14ac:dyDescent="0.25">
      <c r="B59" s="5" t="s">
        <v>101</v>
      </c>
      <c r="D59" s="1"/>
      <c r="E59" s="12"/>
      <c r="F59" s="19"/>
      <c r="G59" s="21"/>
      <c r="H59" s="19"/>
      <c r="I59" s="23"/>
      <c r="J59" s="19"/>
      <c r="K59" s="96"/>
      <c r="L59" s="116"/>
      <c r="M59" s="24"/>
      <c r="N59" s="23"/>
      <c r="O59" s="25"/>
      <c r="P59" s="26"/>
      <c r="Q59" s="23"/>
    </row>
    <row r="60" spans="1:18" x14ac:dyDescent="0.25">
      <c r="C60" s="6" t="s">
        <v>102</v>
      </c>
      <c r="D60" s="1" t="s">
        <v>95</v>
      </c>
      <c r="E60" s="12">
        <v>4807.8499999999995</v>
      </c>
      <c r="F60" s="19">
        <v>2686.7849999999999</v>
      </c>
      <c r="G60" s="23">
        <f t="shared" si="7"/>
        <v>55.883295027923083</v>
      </c>
      <c r="H60" s="19">
        <v>1614.2180000000001</v>
      </c>
      <c r="I60" s="23">
        <f t="shared" si="1"/>
        <v>33.574633152032618</v>
      </c>
      <c r="J60" s="19">
        <v>1072.567</v>
      </c>
      <c r="K60" s="23">
        <f>J60/E60*100</f>
        <v>22.308661875890472</v>
      </c>
      <c r="L60" s="71"/>
      <c r="M60" s="24"/>
      <c r="N60" s="23"/>
      <c r="O60" s="25"/>
      <c r="P60" s="26"/>
      <c r="Q60" s="23"/>
    </row>
    <row r="61" spans="1:18" x14ac:dyDescent="0.25">
      <c r="A61" s="63"/>
      <c r="B61" s="123" t="s">
        <v>50</v>
      </c>
      <c r="C61" s="123"/>
      <c r="D61" s="63"/>
      <c r="E61" s="12"/>
      <c r="F61" s="19"/>
      <c r="G61" s="22"/>
      <c r="H61" s="19"/>
      <c r="I61" s="23"/>
      <c r="J61" s="19"/>
      <c r="K61" s="93"/>
      <c r="L61" s="114"/>
      <c r="M61" s="24"/>
      <c r="N61" s="23"/>
      <c r="O61" s="25"/>
      <c r="P61" s="26"/>
      <c r="Q61" s="23"/>
    </row>
    <row r="62" spans="1:18" x14ac:dyDescent="0.25">
      <c r="C62" s="1" t="s">
        <v>51</v>
      </c>
      <c r="D62" s="1" t="s">
        <v>95</v>
      </c>
      <c r="E62" s="12">
        <v>3431.5549999999998</v>
      </c>
      <c r="F62" s="19">
        <v>1722.2249999999999</v>
      </c>
      <c r="G62" s="23">
        <f t="shared" si="7"/>
        <v>50.187888581124298</v>
      </c>
      <c r="H62" s="19">
        <v>987.35799999999995</v>
      </c>
      <c r="I62" s="23">
        <f t="shared" si="1"/>
        <v>28.772903246487381</v>
      </c>
      <c r="J62" s="19">
        <v>734.86699999999996</v>
      </c>
      <c r="K62" s="23">
        <f>J62/E62*100</f>
        <v>21.414985334636921</v>
      </c>
      <c r="L62" s="71"/>
      <c r="M62" s="24">
        <v>4.702</v>
      </c>
      <c r="N62" s="23">
        <f t="shared" si="2"/>
        <v>0.13702242860743891</v>
      </c>
      <c r="O62" s="25"/>
      <c r="P62" s="26"/>
      <c r="Q62" s="23"/>
    </row>
    <row r="63" spans="1:18" x14ac:dyDescent="0.25">
      <c r="A63" s="124" t="s">
        <v>52</v>
      </c>
      <c r="B63" s="124"/>
      <c r="C63" s="124"/>
      <c r="D63" s="62"/>
      <c r="E63" s="27"/>
      <c r="F63" s="29"/>
      <c r="G63" s="28"/>
      <c r="H63" s="29"/>
      <c r="I63" s="30"/>
      <c r="J63" s="29"/>
      <c r="K63" s="94"/>
      <c r="L63" s="114"/>
      <c r="M63" s="31"/>
      <c r="N63" s="30"/>
      <c r="O63" s="32"/>
      <c r="P63" s="33"/>
      <c r="Q63" s="30"/>
    </row>
    <row r="64" spans="1:18" x14ac:dyDescent="0.25">
      <c r="A64" s="63"/>
      <c r="B64" s="123" t="s">
        <v>53</v>
      </c>
      <c r="C64" s="123"/>
      <c r="D64" s="63"/>
      <c r="E64" s="12"/>
      <c r="F64" s="19"/>
      <c r="G64" s="22"/>
      <c r="H64" s="19"/>
      <c r="I64" s="23"/>
      <c r="J64" s="19"/>
      <c r="K64" s="93"/>
      <c r="L64" s="114"/>
      <c r="M64" s="24"/>
      <c r="N64" s="23"/>
      <c r="O64" s="25"/>
      <c r="P64" s="26"/>
      <c r="Q64" s="23"/>
    </row>
    <row r="65" spans="1:17" x14ac:dyDescent="0.25">
      <c r="C65" s="1" t="s">
        <v>54</v>
      </c>
      <c r="D65" s="1" t="s">
        <v>98</v>
      </c>
      <c r="E65" s="12">
        <v>3017.712</v>
      </c>
      <c r="F65" s="19">
        <v>1526.7929999999999</v>
      </c>
      <c r="G65" s="23">
        <f t="shared" ref="G65:G73" si="8">F65/E65*100</f>
        <v>50.59439071720562</v>
      </c>
      <c r="H65" s="19">
        <v>972.02</v>
      </c>
      <c r="I65" s="23">
        <f t="shared" si="1"/>
        <v>32.210495898879685</v>
      </c>
      <c r="J65" s="19">
        <v>554.77299999999991</v>
      </c>
      <c r="K65" s="23">
        <f>J65/E65*100</f>
        <v>18.383894818325935</v>
      </c>
      <c r="L65" s="71"/>
      <c r="M65" s="24">
        <v>195.321</v>
      </c>
      <c r="N65" s="23">
        <f t="shared" si="2"/>
        <v>6.4724864400578976</v>
      </c>
      <c r="O65" s="25"/>
      <c r="P65" s="26"/>
      <c r="Q65" s="23"/>
    </row>
    <row r="66" spans="1:17" x14ac:dyDescent="0.25">
      <c r="C66" s="1" t="s">
        <v>55</v>
      </c>
      <c r="D66" s="1" t="s">
        <v>95</v>
      </c>
      <c r="E66" s="12">
        <v>3999.8119999999999</v>
      </c>
      <c r="F66" s="19">
        <v>1860.0669999999998</v>
      </c>
      <c r="G66" s="23">
        <f t="shared" si="8"/>
        <v>46.503860681452025</v>
      </c>
      <c r="H66" s="19">
        <v>1167.001</v>
      </c>
      <c r="I66" s="23">
        <f t="shared" si="1"/>
        <v>29.176396290625661</v>
      </c>
      <c r="J66" s="19">
        <v>693.06600000000003</v>
      </c>
      <c r="K66" s="23">
        <f>J66/E66*100</f>
        <v>17.327464390826368</v>
      </c>
      <c r="L66" s="71"/>
      <c r="M66" s="24">
        <v>16.286999999999999</v>
      </c>
      <c r="N66" s="23">
        <f t="shared" si="2"/>
        <v>0.40719413812449184</v>
      </c>
      <c r="O66" s="25"/>
      <c r="P66" s="26"/>
      <c r="Q66" s="23"/>
    </row>
    <row r="67" spans="1:17" x14ac:dyDescent="0.25">
      <c r="A67" s="1"/>
      <c r="B67" s="123" t="s">
        <v>56</v>
      </c>
      <c r="C67" s="123"/>
      <c r="D67" s="1"/>
      <c r="E67" s="12"/>
      <c r="F67" s="19"/>
      <c r="G67" s="21"/>
      <c r="H67" s="19"/>
      <c r="I67" s="23"/>
      <c r="J67" s="19"/>
      <c r="K67" s="96"/>
      <c r="L67" s="116"/>
      <c r="M67" s="24"/>
      <c r="N67" s="23"/>
      <c r="O67" s="25"/>
      <c r="P67" s="26"/>
      <c r="Q67" s="23"/>
    </row>
    <row r="68" spans="1:17" x14ac:dyDescent="0.25">
      <c r="C68" s="1" t="s">
        <v>57</v>
      </c>
      <c r="D68" s="1" t="s">
        <v>98</v>
      </c>
      <c r="E68" s="12">
        <v>15577.899000000001</v>
      </c>
      <c r="F68" s="19">
        <v>11104.702000000001</v>
      </c>
      <c r="G68" s="23">
        <f t="shared" si="8"/>
        <v>71.284978802340419</v>
      </c>
      <c r="H68" s="19">
        <v>6181.7309999999998</v>
      </c>
      <c r="I68" s="23">
        <f t="shared" si="1"/>
        <v>39.682700471995609</v>
      </c>
      <c r="J68" s="19">
        <v>4922.9710000000005</v>
      </c>
      <c r="K68" s="23">
        <f>J68/E68*100</f>
        <v>31.602278330344806</v>
      </c>
      <c r="L68" s="71"/>
      <c r="M68" s="24">
        <v>420.60300000000001</v>
      </c>
      <c r="N68" s="23">
        <f t="shared" si="2"/>
        <v>2.6999982475172035</v>
      </c>
      <c r="O68" s="25"/>
      <c r="P68" s="26"/>
      <c r="Q68" s="23"/>
    </row>
    <row r="69" spans="1:17" x14ac:dyDescent="0.25">
      <c r="C69" s="1" t="s">
        <v>58</v>
      </c>
      <c r="D69" s="1" t="s">
        <v>98</v>
      </c>
      <c r="E69" s="12">
        <v>6802.0230000000001</v>
      </c>
      <c r="F69" s="19">
        <v>4985.7830000000004</v>
      </c>
      <c r="G69" s="23">
        <f t="shared" si="8"/>
        <v>73.298531922047317</v>
      </c>
      <c r="H69" s="19">
        <v>2620.7459999999996</v>
      </c>
      <c r="I69" s="23">
        <f t="shared" si="1"/>
        <v>38.528919999241396</v>
      </c>
      <c r="J69" s="19">
        <v>2365.0369999999998</v>
      </c>
      <c r="K69" s="23">
        <f>J69/E69*100</f>
        <v>34.769611922805908</v>
      </c>
      <c r="L69" s="71"/>
      <c r="M69" s="24">
        <v>183.655</v>
      </c>
      <c r="N69" s="23">
        <f t="shared" si="2"/>
        <v>2.7000055718717797</v>
      </c>
      <c r="O69" s="25"/>
      <c r="P69" s="26"/>
      <c r="Q69" s="23"/>
    </row>
    <row r="70" spans="1:17" x14ac:dyDescent="0.25">
      <c r="C70" s="1" t="s">
        <v>59</v>
      </c>
      <c r="D70" s="1" t="s">
        <v>95</v>
      </c>
      <c r="E70" s="12">
        <v>67959.358999999997</v>
      </c>
      <c r="F70" s="19">
        <v>30671.88</v>
      </c>
      <c r="G70" s="23">
        <f t="shared" si="8"/>
        <v>45.132679959503449</v>
      </c>
      <c r="H70" s="19">
        <v>18635.753000000001</v>
      </c>
      <c r="I70" s="23">
        <f t="shared" si="1"/>
        <v>27.421908143659802</v>
      </c>
      <c r="J70" s="19">
        <v>12036.127</v>
      </c>
      <c r="K70" s="23">
        <f>J70/E70*100</f>
        <v>17.710771815843643</v>
      </c>
      <c r="L70" s="71"/>
      <c r="M70" s="24">
        <v>560.51800000000003</v>
      </c>
      <c r="N70" s="23">
        <f t="shared" si="2"/>
        <v>0.82478411840229393</v>
      </c>
      <c r="O70" s="25"/>
      <c r="P70" s="26"/>
      <c r="Q70" s="23"/>
    </row>
    <row r="71" spans="1:17" x14ac:dyDescent="0.25">
      <c r="C71" s="35" t="s">
        <v>60</v>
      </c>
      <c r="D71" s="1" t="s">
        <v>98</v>
      </c>
      <c r="E71" s="12">
        <v>93447.600999999995</v>
      </c>
      <c r="F71" s="19">
        <v>53949.834000000003</v>
      </c>
      <c r="G71" s="23">
        <f t="shared" si="8"/>
        <v>57.732711618781963</v>
      </c>
      <c r="H71" s="19">
        <v>32373.074999999997</v>
      </c>
      <c r="I71" s="23">
        <f t="shared" si="1"/>
        <v>34.643024169234693</v>
      </c>
      <c r="J71" s="19">
        <v>21576.758999999998</v>
      </c>
      <c r="K71" s="23">
        <f>J71/E71*100</f>
        <v>23.089687449547259</v>
      </c>
      <c r="L71" s="71"/>
      <c r="M71" s="34">
        <v>654.13300000000004</v>
      </c>
      <c r="N71" s="23">
        <f t="shared" si="2"/>
        <v>0.69999977848548522</v>
      </c>
      <c r="O71" s="25"/>
      <c r="P71" s="26"/>
      <c r="Q71" s="23"/>
    </row>
    <row r="72" spans="1:17" x14ac:dyDescent="0.25">
      <c r="A72" s="63"/>
      <c r="B72" s="123" t="s">
        <v>61</v>
      </c>
      <c r="C72" s="123"/>
      <c r="D72" s="63"/>
      <c r="E72" s="12"/>
      <c r="F72" s="19"/>
      <c r="G72" s="22"/>
      <c r="H72" s="19"/>
      <c r="I72" s="23"/>
      <c r="J72" s="19"/>
      <c r="K72" s="93"/>
      <c r="L72" s="114"/>
      <c r="M72" s="24"/>
      <c r="N72" s="23"/>
      <c r="O72" s="25"/>
      <c r="P72" s="26"/>
      <c r="Q72" s="23"/>
    </row>
    <row r="73" spans="1:17" x14ac:dyDescent="0.25">
      <c r="C73" s="1" t="s">
        <v>62</v>
      </c>
      <c r="D73" s="1" t="s">
        <v>96</v>
      </c>
      <c r="E73" s="12">
        <v>264.65200000000004</v>
      </c>
      <c r="F73" s="19">
        <v>188.12100000000001</v>
      </c>
      <c r="G73" s="23">
        <f t="shared" si="8"/>
        <v>71.082402551274868</v>
      </c>
      <c r="H73" s="19">
        <v>91.441000000000003</v>
      </c>
      <c r="I73" s="23">
        <f t="shared" si="1"/>
        <v>34.551410909420674</v>
      </c>
      <c r="J73" s="19">
        <v>96.68</v>
      </c>
      <c r="K73" s="23">
        <f>J73/E73*100</f>
        <v>36.530991641854207</v>
      </c>
      <c r="L73" s="71"/>
      <c r="M73" s="24">
        <v>83.411000000000001</v>
      </c>
      <c r="N73" s="23">
        <f t="shared" si="2"/>
        <v>31.517237731058138</v>
      </c>
      <c r="O73" s="25">
        <v>38.689</v>
      </c>
      <c r="P73" s="26">
        <f>O73/M73*100</f>
        <v>46.383570512282553</v>
      </c>
      <c r="Q73" s="23">
        <f t="shared" si="5"/>
        <v>42.310342187858836</v>
      </c>
    </row>
    <row r="74" spans="1:17" x14ac:dyDescent="0.25">
      <c r="A74" s="124" t="s">
        <v>63</v>
      </c>
      <c r="B74" s="124"/>
      <c r="C74" s="124"/>
      <c r="D74" s="62"/>
      <c r="E74" s="27"/>
      <c r="F74" s="29"/>
      <c r="G74" s="28"/>
      <c r="H74" s="29"/>
      <c r="I74" s="30"/>
      <c r="J74" s="29"/>
      <c r="K74" s="94"/>
      <c r="L74" s="114"/>
      <c r="M74" s="31"/>
      <c r="N74" s="30"/>
      <c r="O74" s="32"/>
      <c r="P74" s="33"/>
      <c r="Q74" s="30"/>
    </row>
    <row r="75" spans="1:17" x14ac:dyDescent="0.25">
      <c r="A75" s="63"/>
      <c r="B75" s="123" t="s">
        <v>64</v>
      </c>
      <c r="C75" s="123"/>
      <c r="D75" s="63"/>
      <c r="E75" s="12"/>
      <c r="F75" s="19"/>
      <c r="G75" s="22"/>
      <c r="H75" s="19"/>
      <c r="I75" s="23"/>
      <c r="J75" s="19"/>
      <c r="K75" s="93"/>
      <c r="L75" s="114"/>
      <c r="M75" s="24"/>
      <c r="N75" s="23"/>
      <c r="O75" s="25"/>
      <c r="P75" s="26"/>
      <c r="Q75" s="23"/>
    </row>
    <row r="76" spans="1:17" x14ac:dyDescent="0.25">
      <c r="C76" s="1" t="s">
        <v>65</v>
      </c>
      <c r="D76" s="1" t="s">
        <v>94</v>
      </c>
      <c r="E76" s="12">
        <v>2896.6790000000001</v>
      </c>
      <c r="F76" s="19">
        <v>1472.4789999999998</v>
      </c>
      <c r="G76" s="23">
        <f t="shared" ref="G76:G93" si="9">F76/E76*100</f>
        <v>50.833350882165398</v>
      </c>
      <c r="H76" s="19">
        <v>935.255</v>
      </c>
      <c r="I76" s="23">
        <f t="shared" ref="I76:I108" si="10">H76/E76*100</f>
        <v>32.287146763586847</v>
      </c>
      <c r="J76" s="19">
        <v>537.22399999999993</v>
      </c>
      <c r="K76" s="23">
        <f t="shared" ref="K76:K93" si="11">J76/E76*100</f>
        <v>18.546204118578551</v>
      </c>
      <c r="L76" s="71"/>
      <c r="M76" s="24">
        <v>289.66800000000001</v>
      </c>
      <c r="N76" s="23">
        <f t="shared" ref="N76:N108" si="12">M76/E76*100</f>
        <v>10.00000345222926</v>
      </c>
      <c r="O76" s="25"/>
      <c r="P76" s="26"/>
      <c r="Q76" s="23"/>
    </row>
    <row r="77" spans="1:17" x14ac:dyDescent="0.25">
      <c r="C77" s="1" t="s">
        <v>66</v>
      </c>
      <c r="D77" s="1" t="s">
        <v>95</v>
      </c>
      <c r="E77" s="12">
        <v>3810.4160000000002</v>
      </c>
      <c r="F77" s="19">
        <v>1551.277</v>
      </c>
      <c r="G77" s="23">
        <f t="shared" si="9"/>
        <v>40.711486619833636</v>
      </c>
      <c r="H77" s="19">
        <v>1036.944</v>
      </c>
      <c r="I77" s="23">
        <f t="shared" si="10"/>
        <v>27.213406620169557</v>
      </c>
      <c r="J77" s="19">
        <v>514.33299999999997</v>
      </c>
      <c r="K77" s="23">
        <f t="shared" si="11"/>
        <v>13.498079999664078</v>
      </c>
      <c r="L77" s="71"/>
      <c r="M77" s="24"/>
      <c r="N77" s="23"/>
      <c r="O77" s="25"/>
      <c r="P77" s="26"/>
      <c r="Q77" s="23"/>
    </row>
    <row r="78" spans="1:17" x14ac:dyDescent="0.25">
      <c r="C78" s="1" t="s">
        <v>67</v>
      </c>
      <c r="D78" s="1" t="s">
        <v>94</v>
      </c>
      <c r="E78" s="12">
        <v>7149.7869999999994</v>
      </c>
      <c r="F78" s="19">
        <v>2679.3070000000002</v>
      </c>
      <c r="G78" s="23">
        <f t="shared" si="9"/>
        <v>37.473941531405067</v>
      </c>
      <c r="H78" s="19">
        <v>1668.04</v>
      </c>
      <c r="I78" s="23">
        <f t="shared" si="10"/>
        <v>23.329925772613926</v>
      </c>
      <c r="J78" s="19">
        <v>1011.2670000000001</v>
      </c>
      <c r="K78" s="23">
        <f t="shared" si="11"/>
        <v>14.144015758791136</v>
      </c>
      <c r="L78" s="71"/>
      <c r="M78" s="24">
        <v>185.542</v>
      </c>
      <c r="N78" s="23">
        <f t="shared" si="12"/>
        <v>2.5950703146821019</v>
      </c>
      <c r="O78" s="25">
        <v>48.372999999999998</v>
      </c>
      <c r="P78" s="26">
        <f>O78/M78*100</f>
        <v>26.071186038740553</v>
      </c>
      <c r="Q78" s="23">
        <f t="shared" ref="Q78:Q105" si="13">O78/H78*100</f>
        <v>2.8999904079038874</v>
      </c>
    </row>
    <row r="79" spans="1:17" x14ac:dyDescent="0.25">
      <c r="C79" s="1" t="s">
        <v>68</v>
      </c>
      <c r="D79" s="1" t="s">
        <v>95</v>
      </c>
      <c r="E79" s="12">
        <v>4240.317</v>
      </c>
      <c r="F79" s="19">
        <v>1662.2690000000002</v>
      </c>
      <c r="G79" s="23">
        <f t="shared" si="9"/>
        <v>39.201526678312028</v>
      </c>
      <c r="H79" s="19">
        <v>1030.8580000000002</v>
      </c>
      <c r="I79" s="23">
        <f t="shared" si="10"/>
        <v>24.310871097608981</v>
      </c>
      <c r="J79" s="19">
        <v>631.41100000000006</v>
      </c>
      <c r="K79" s="23">
        <f t="shared" si="11"/>
        <v>14.890655580703047</v>
      </c>
      <c r="L79" s="71"/>
      <c r="M79" s="24">
        <v>115.72499999999999</v>
      </c>
      <c r="N79" s="23">
        <f t="shared" si="12"/>
        <v>2.729159164279463</v>
      </c>
      <c r="O79" s="25">
        <v>32.987000000000002</v>
      </c>
      <c r="P79" s="26">
        <f>O79/M79*100</f>
        <v>28.504644631669912</v>
      </c>
      <c r="Q79" s="23">
        <f t="shared" si="13"/>
        <v>3.1999557650035211</v>
      </c>
    </row>
    <row r="80" spans="1:17" x14ac:dyDescent="0.25">
      <c r="C80" s="1" t="s">
        <v>69</v>
      </c>
      <c r="D80" s="1" t="s">
        <v>95</v>
      </c>
      <c r="E80" s="12">
        <v>1312.558</v>
      </c>
      <c r="F80" s="19">
        <v>536.46799999999996</v>
      </c>
      <c r="G80" s="23">
        <f t="shared" si="9"/>
        <v>40.871946230185635</v>
      </c>
      <c r="H80" s="19">
        <v>325.30599999999998</v>
      </c>
      <c r="I80" s="23">
        <f t="shared" si="10"/>
        <v>24.78412382538524</v>
      </c>
      <c r="J80" s="19">
        <v>211.16200000000001</v>
      </c>
      <c r="K80" s="23">
        <f t="shared" si="11"/>
        <v>16.087822404800399</v>
      </c>
      <c r="L80" s="71"/>
      <c r="M80" s="24">
        <v>19.064</v>
      </c>
      <c r="N80" s="23">
        <f t="shared" si="12"/>
        <v>1.452431054475307</v>
      </c>
      <c r="O80" s="25">
        <v>4.2290000000000001</v>
      </c>
      <c r="P80" s="26">
        <f>O80/M80*100</f>
        <v>22.183172471674361</v>
      </c>
      <c r="Q80" s="23">
        <f t="shared" si="13"/>
        <v>1.3000067628632734</v>
      </c>
    </row>
    <row r="81" spans="1:17" x14ac:dyDescent="0.25">
      <c r="C81" s="1" t="s">
        <v>70</v>
      </c>
      <c r="D81" s="1" t="s">
        <v>94</v>
      </c>
      <c r="E81" s="12">
        <v>2078.453</v>
      </c>
      <c r="F81" s="19">
        <v>960.827</v>
      </c>
      <c r="G81" s="23">
        <f t="shared" si="9"/>
        <v>46.227987835183185</v>
      </c>
      <c r="H81" s="19">
        <v>608.46500000000003</v>
      </c>
      <c r="I81" s="23">
        <f t="shared" si="10"/>
        <v>29.274898205540374</v>
      </c>
      <c r="J81" s="19">
        <v>352.36200000000002</v>
      </c>
      <c r="K81" s="23">
        <f t="shared" si="11"/>
        <v>16.953089629642818</v>
      </c>
      <c r="L81" s="71"/>
      <c r="M81" s="24">
        <v>233.99100000000001</v>
      </c>
      <c r="N81" s="23">
        <f t="shared" si="12"/>
        <v>11.257940400865451</v>
      </c>
      <c r="O81" s="25"/>
      <c r="P81" s="26"/>
      <c r="Q81" s="23"/>
    </row>
    <row r="82" spans="1:17" x14ac:dyDescent="0.25">
      <c r="C82" s="1" t="s">
        <v>71</v>
      </c>
      <c r="D82" s="1" t="s">
        <v>95</v>
      </c>
      <c r="E82" s="12">
        <v>9855.0229999999992</v>
      </c>
      <c r="F82" s="19">
        <v>3876.1630000000005</v>
      </c>
      <c r="G82" s="23">
        <f t="shared" si="9"/>
        <v>39.331851381777604</v>
      </c>
      <c r="H82" s="19">
        <v>2441.3989999999999</v>
      </c>
      <c r="I82" s="23">
        <f t="shared" si="10"/>
        <v>24.773143604028121</v>
      </c>
      <c r="J82" s="19">
        <v>1434.7639999999999</v>
      </c>
      <c r="K82" s="23">
        <f t="shared" si="11"/>
        <v>14.558707777749479</v>
      </c>
      <c r="L82" s="71"/>
      <c r="M82" s="24">
        <v>116.148</v>
      </c>
      <c r="N82" s="23">
        <f t="shared" si="12"/>
        <v>1.1785665035992305</v>
      </c>
      <c r="O82" s="25">
        <v>53.710999999999999</v>
      </c>
      <c r="P82" s="26">
        <f>O82/M82*100</f>
        <v>46.243585769879807</v>
      </c>
      <c r="Q82" s="23">
        <f t="shared" si="13"/>
        <v>2.2000090931470031</v>
      </c>
    </row>
    <row r="83" spans="1:17" x14ac:dyDescent="0.25">
      <c r="C83" s="1" t="s">
        <v>72</v>
      </c>
      <c r="D83" s="1" t="s">
        <v>95</v>
      </c>
      <c r="E83" s="12">
        <v>1970.5030000000002</v>
      </c>
      <c r="F83" s="19">
        <v>779.01499999999999</v>
      </c>
      <c r="G83" s="23">
        <f t="shared" si="9"/>
        <v>39.533814462601683</v>
      </c>
      <c r="H83" s="19">
        <v>484.97400000000005</v>
      </c>
      <c r="I83" s="23">
        <f t="shared" si="10"/>
        <v>24.611685442752435</v>
      </c>
      <c r="J83" s="19">
        <v>294.041</v>
      </c>
      <c r="K83" s="23">
        <f t="shared" si="11"/>
        <v>14.922129019849246</v>
      </c>
      <c r="L83" s="71"/>
      <c r="M83" s="24">
        <v>25.367999999999999</v>
      </c>
      <c r="N83" s="23">
        <f t="shared" si="12"/>
        <v>1.2873870275762076</v>
      </c>
      <c r="O83" s="25">
        <v>6.3049999999999997</v>
      </c>
      <c r="P83" s="26">
        <f>O83/M83*100</f>
        <v>24.854146956795965</v>
      </c>
      <c r="Q83" s="23">
        <f t="shared" si="13"/>
        <v>1.3000696944578469</v>
      </c>
    </row>
    <row r="84" spans="1:17" x14ac:dyDescent="0.25">
      <c r="C84" s="1" t="s">
        <v>73</v>
      </c>
      <c r="D84" s="1" t="s">
        <v>95</v>
      </c>
      <c r="E84" s="12">
        <v>2878.4050000000002</v>
      </c>
      <c r="F84" s="19">
        <v>1141.423</v>
      </c>
      <c r="G84" s="23">
        <f t="shared" si="9"/>
        <v>39.654704602027856</v>
      </c>
      <c r="H84" s="19">
        <v>723.62599999999998</v>
      </c>
      <c r="I84" s="23">
        <f t="shared" si="10"/>
        <v>25.139825702081531</v>
      </c>
      <c r="J84" s="19">
        <v>417.79700000000003</v>
      </c>
      <c r="K84" s="23">
        <f t="shared" si="11"/>
        <v>14.514878899946323</v>
      </c>
      <c r="L84" s="71"/>
      <c r="M84" s="24">
        <v>72.161000000000001</v>
      </c>
      <c r="N84" s="23">
        <f t="shared" si="12"/>
        <v>2.5069786913238405</v>
      </c>
      <c r="O84" s="25">
        <v>20.984999999999999</v>
      </c>
      <c r="P84" s="26">
        <f>O84/M84*100</f>
        <v>29.080805421210904</v>
      </c>
      <c r="Q84" s="23">
        <f t="shared" si="13"/>
        <v>2.8999787182881764</v>
      </c>
    </row>
    <row r="85" spans="1:17" x14ac:dyDescent="0.25">
      <c r="C85" s="1" t="s">
        <v>74</v>
      </c>
      <c r="D85" s="1" t="s">
        <v>94</v>
      </c>
      <c r="E85" s="12">
        <v>4068.8969999999999</v>
      </c>
      <c r="F85" s="19">
        <v>1999.3720000000003</v>
      </c>
      <c r="G85" s="23">
        <f t="shared" si="9"/>
        <v>49.137935907446177</v>
      </c>
      <c r="H85" s="19">
        <v>1359.1959999999999</v>
      </c>
      <c r="I85" s="23">
        <f t="shared" si="10"/>
        <v>33.404531989873419</v>
      </c>
      <c r="J85" s="19">
        <v>640.17600000000004</v>
      </c>
      <c r="K85" s="23">
        <f t="shared" si="11"/>
        <v>15.733403917572749</v>
      </c>
      <c r="L85" s="71"/>
      <c r="M85" s="24">
        <v>99.423000000000002</v>
      </c>
      <c r="N85" s="23">
        <f t="shared" si="12"/>
        <v>2.4434877560184001</v>
      </c>
      <c r="O85" s="25"/>
      <c r="P85" s="26"/>
      <c r="Q85" s="23"/>
    </row>
    <row r="86" spans="1:17" x14ac:dyDescent="0.25">
      <c r="C86" s="1" t="s">
        <v>75</v>
      </c>
      <c r="D86" s="1" t="s">
        <v>95</v>
      </c>
      <c r="E86" s="12">
        <v>625.78100000000006</v>
      </c>
      <c r="F86" s="19">
        <v>290.66500000000002</v>
      </c>
      <c r="G86" s="23">
        <f t="shared" si="9"/>
        <v>46.448358131678653</v>
      </c>
      <c r="H86" s="19">
        <v>173.92599999999999</v>
      </c>
      <c r="I86" s="23">
        <f t="shared" si="10"/>
        <v>27.793429330708342</v>
      </c>
      <c r="J86" s="19">
        <v>116.739</v>
      </c>
      <c r="K86" s="23">
        <f t="shared" si="11"/>
        <v>18.654928800970303</v>
      </c>
      <c r="L86" s="71"/>
      <c r="M86" s="24">
        <v>12.853</v>
      </c>
      <c r="N86" s="23">
        <f t="shared" si="12"/>
        <v>2.0539134297781492</v>
      </c>
      <c r="O86" s="25"/>
      <c r="P86" s="26"/>
      <c r="Q86" s="23"/>
    </row>
    <row r="87" spans="1:17" x14ac:dyDescent="0.25">
      <c r="C87" s="1" t="s">
        <v>76</v>
      </c>
      <c r="D87" s="1" t="s">
        <v>95</v>
      </c>
      <c r="E87" s="12">
        <v>38611.793999999994</v>
      </c>
      <c r="F87" s="19">
        <v>16477.101999999999</v>
      </c>
      <c r="G87" s="23">
        <f t="shared" si="9"/>
        <v>42.673754034842311</v>
      </c>
      <c r="H87" s="19">
        <v>10706.075000000001</v>
      </c>
      <c r="I87" s="23">
        <f t="shared" si="10"/>
        <v>27.727473631502342</v>
      </c>
      <c r="J87" s="19">
        <v>5771.027</v>
      </c>
      <c r="K87" s="23">
        <f t="shared" si="11"/>
        <v>14.946280403339976</v>
      </c>
      <c r="L87" s="71"/>
      <c r="M87" s="24">
        <v>1044.3420000000001</v>
      </c>
      <c r="N87" s="23">
        <f t="shared" si="12"/>
        <v>2.7047228108592938</v>
      </c>
      <c r="O87" s="25">
        <v>353.3</v>
      </c>
      <c r="P87" s="26">
        <f>O87/M87*100</f>
        <v>33.82991395539009</v>
      </c>
      <c r="Q87" s="23">
        <f t="shared" si="13"/>
        <v>3.2999955632666502</v>
      </c>
    </row>
    <row r="88" spans="1:17" x14ac:dyDescent="0.25">
      <c r="C88" s="1" t="s">
        <v>77</v>
      </c>
      <c r="D88" s="1" t="s">
        <v>95</v>
      </c>
      <c r="E88" s="12">
        <v>10543.186</v>
      </c>
      <c r="F88" s="19">
        <v>4087.2439999999997</v>
      </c>
      <c r="G88" s="23">
        <f t="shared" si="9"/>
        <v>38.766687792475629</v>
      </c>
      <c r="H88" s="19">
        <v>2501.3489999999997</v>
      </c>
      <c r="I88" s="23">
        <f t="shared" si="10"/>
        <v>23.724792486825137</v>
      </c>
      <c r="J88" s="19">
        <v>1585.8949999999998</v>
      </c>
      <c r="K88" s="23">
        <f t="shared" si="11"/>
        <v>15.04189530565049</v>
      </c>
      <c r="L88" s="71"/>
      <c r="M88" s="24">
        <v>185.374</v>
      </c>
      <c r="N88" s="23">
        <f t="shared" si="12"/>
        <v>1.7582351293053162</v>
      </c>
      <c r="O88" s="25">
        <v>47.526000000000003</v>
      </c>
      <c r="P88" s="26">
        <f>O88/M88*100</f>
        <v>25.637899597570318</v>
      </c>
      <c r="Q88" s="23">
        <f t="shared" si="13"/>
        <v>1.9000147520397999</v>
      </c>
    </row>
    <row r="89" spans="1:17" x14ac:dyDescent="0.25">
      <c r="C89" s="1" t="s">
        <v>78</v>
      </c>
      <c r="D89" s="1" t="s">
        <v>94</v>
      </c>
      <c r="E89" s="12">
        <v>19511.324000000001</v>
      </c>
      <c r="F89" s="19">
        <v>7575.2820000000002</v>
      </c>
      <c r="G89" s="23">
        <f t="shared" si="9"/>
        <v>38.825053594517726</v>
      </c>
      <c r="H89" s="19">
        <v>4547.0110000000004</v>
      </c>
      <c r="I89" s="23">
        <f t="shared" si="10"/>
        <v>23.304471803143652</v>
      </c>
      <c r="J89" s="19">
        <v>3028.2709999999997</v>
      </c>
      <c r="K89" s="23">
        <f t="shared" si="11"/>
        <v>15.520581791374074</v>
      </c>
      <c r="L89" s="71"/>
      <c r="M89" s="24">
        <v>1715.1569999999999</v>
      </c>
      <c r="N89" s="23">
        <f t="shared" si="12"/>
        <v>8.7905720800905147</v>
      </c>
      <c r="O89" s="25">
        <v>514.66300000000001</v>
      </c>
      <c r="P89" s="26">
        <f>O89/M89*100</f>
        <v>30.006757398885352</v>
      </c>
      <c r="Q89" s="23">
        <f t="shared" si="13"/>
        <v>11.31871024723714</v>
      </c>
    </row>
    <row r="90" spans="1:17" ht="15.75" x14ac:dyDescent="0.25">
      <c r="C90" s="1" t="s">
        <v>104</v>
      </c>
      <c r="D90" s="1" t="s">
        <v>95</v>
      </c>
      <c r="E90" s="12">
        <v>8850.9750000000004</v>
      </c>
      <c r="F90" s="19">
        <v>3730.6010000000001</v>
      </c>
      <c r="G90" s="23">
        <f t="shared" si="9"/>
        <v>42.149040077505582</v>
      </c>
      <c r="H90" s="19">
        <v>2287.864</v>
      </c>
      <c r="I90" s="23">
        <f t="shared" si="10"/>
        <v>25.848722880812563</v>
      </c>
      <c r="J90" s="19">
        <v>1442.7370000000001</v>
      </c>
      <c r="K90" s="23">
        <f t="shared" si="11"/>
        <v>16.300317196693019</v>
      </c>
      <c r="L90" s="71"/>
      <c r="M90" s="24">
        <v>299.255</v>
      </c>
      <c r="N90" s="23">
        <f t="shared" si="12"/>
        <v>3.3810399419273018</v>
      </c>
      <c r="O90" s="25"/>
      <c r="P90" s="26"/>
      <c r="Q90" s="23"/>
    </row>
    <row r="91" spans="1:17" x14ac:dyDescent="0.25">
      <c r="C91" s="1" t="s">
        <v>79</v>
      </c>
      <c r="D91" s="1" t="s">
        <v>95</v>
      </c>
      <c r="E91" s="12">
        <v>5426.2579999999998</v>
      </c>
      <c r="F91" s="19">
        <v>2325.5039999999999</v>
      </c>
      <c r="G91" s="23">
        <f t="shared" si="9"/>
        <v>42.856495212723026</v>
      </c>
      <c r="H91" s="19">
        <v>1504.8559999999998</v>
      </c>
      <c r="I91" s="23">
        <f t="shared" si="10"/>
        <v>27.732850151983186</v>
      </c>
      <c r="J91" s="19">
        <v>820.64800000000002</v>
      </c>
      <c r="K91" s="23">
        <f t="shared" si="11"/>
        <v>15.123645060739833</v>
      </c>
      <c r="L91" s="71"/>
      <c r="M91" s="24">
        <v>108.441</v>
      </c>
      <c r="N91" s="23">
        <f t="shared" si="12"/>
        <v>1.9984490232495395</v>
      </c>
      <c r="O91" s="25">
        <v>34.42</v>
      </c>
      <c r="P91" s="26">
        <f>O91/M91*100</f>
        <v>31.740762257817618</v>
      </c>
      <c r="Q91" s="23">
        <f t="shared" si="13"/>
        <v>2.2872620370321153</v>
      </c>
    </row>
    <row r="92" spans="1:17" x14ac:dyDescent="0.25">
      <c r="C92" s="1" t="s">
        <v>80</v>
      </c>
      <c r="D92" s="1" t="s">
        <v>95</v>
      </c>
      <c r="E92" s="12">
        <v>2067.5260000000003</v>
      </c>
      <c r="F92" s="19">
        <v>784.74</v>
      </c>
      <c r="G92" s="23">
        <f t="shared" si="9"/>
        <v>37.95550817740623</v>
      </c>
      <c r="H92" s="19">
        <v>479.06799999999998</v>
      </c>
      <c r="I92" s="23">
        <f t="shared" si="10"/>
        <v>23.171074994945645</v>
      </c>
      <c r="J92" s="19">
        <v>305.67200000000003</v>
      </c>
      <c r="K92" s="23">
        <f t="shared" si="11"/>
        <v>14.784433182460582</v>
      </c>
      <c r="L92" s="71"/>
      <c r="M92" s="24">
        <v>78.349000000000004</v>
      </c>
      <c r="N92" s="23">
        <f t="shared" si="12"/>
        <v>3.7895049445569242</v>
      </c>
      <c r="O92" s="25">
        <v>20.259</v>
      </c>
      <c r="P92" s="26">
        <f>O92/M92*100</f>
        <v>25.857381715146332</v>
      </c>
      <c r="Q92" s="23">
        <f t="shared" si="13"/>
        <v>4.2288359898803511</v>
      </c>
    </row>
    <row r="93" spans="1:17" x14ac:dyDescent="0.25">
      <c r="C93" s="1" t="s">
        <v>81</v>
      </c>
      <c r="D93" s="1" t="s">
        <v>95</v>
      </c>
      <c r="E93" s="12">
        <v>44823.764999999999</v>
      </c>
      <c r="F93" s="19">
        <v>18817.686000000002</v>
      </c>
      <c r="G93" s="23">
        <f t="shared" si="9"/>
        <v>41.981493522465151</v>
      </c>
      <c r="H93" s="19">
        <v>12126.566000000001</v>
      </c>
      <c r="I93" s="23">
        <f t="shared" si="10"/>
        <v>27.053876442552294</v>
      </c>
      <c r="J93" s="19">
        <v>6691.12</v>
      </c>
      <c r="K93" s="23">
        <f t="shared" si="11"/>
        <v>14.927617079912855</v>
      </c>
      <c r="L93" s="71"/>
      <c r="M93" s="24">
        <v>53.789000000000001</v>
      </c>
      <c r="N93" s="23">
        <f t="shared" si="12"/>
        <v>0.12000107532243219</v>
      </c>
      <c r="O93" s="25"/>
      <c r="P93" s="26"/>
      <c r="Q93" s="23"/>
    </row>
    <row r="94" spans="1:17" x14ac:dyDescent="0.25">
      <c r="A94" s="63"/>
      <c r="B94" s="123" t="s">
        <v>82</v>
      </c>
      <c r="C94" s="123"/>
      <c r="D94" s="63"/>
      <c r="E94" s="12"/>
      <c r="F94" s="19"/>
      <c r="G94" s="22"/>
      <c r="H94" s="19"/>
      <c r="I94" s="23"/>
      <c r="J94" s="19"/>
      <c r="K94" s="93"/>
      <c r="L94" s="114"/>
      <c r="M94" s="24"/>
      <c r="N94" s="23"/>
      <c r="O94" s="25"/>
      <c r="P94" s="26"/>
      <c r="Q94" s="23"/>
    </row>
    <row r="95" spans="1:17" x14ac:dyDescent="0.25">
      <c r="C95" s="1" t="s">
        <v>83</v>
      </c>
      <c r="D95" s="1" t="s">
        <v>98</v>
      </c>
      <c r="E95" s="12">
        <v>70.472999999999999</v>
      </c>
      <c r="F95" s="19"/>
      <c r="G95" s="89"/>
      <c r="H95" s="19"/>
      <c r="I95" s="23"/>
      <c r="J95" s="19"/>
      <c r="K95" s="95"/>
      <c r="L95" s="115"/>
      <c r="M95" s="24">
        <v>49.415999999999997</v>
      </c>
      <c r="N95" s="23">
        <f t="shared" si="12"/>
        <v>70.120471670001265</v>
      </c>
      <c r="O95" s="25"/>
      <c r="P95" s="26"/>
      <c r="Q95" s="23"/>
    </row>
    <row r="96" spans="1:17" x14ac:dyDescent="0.25">
      <c r="C96" s="1" t="s">
        <v>84</v>
      </c>
      <c r="D96" s="1" t="s">
        <v>95</v>
      </c>
      <c r="E96" s="12">
        <v>8544.5859999999993</v>
      </c>
      <c r="F96" s="19">
        <v>3346.6610000000001</v>
      </c>
      <c r="G96" s="23">
        <f t="shared" ref="G96:G108" si="14">F96/E96*100</f>
        <v>39.167035126102071</v>
      </c>
      <c r="H96" s="19">
        <v>2132.6769999999997</v>
      </c>
      <c r="I96" s="23">
        <f t="shared" si="10"/>
        <v>24.959395341096688</v>
      </c>
      <c r="J96" s="19">
        <v>1213.9840000000002</v>
      </c>
      <c r="K96" s="23">
        <f>J96/E96*100</f>
        <v>14.207639785005385</v>
      </c>
      <c r="L96" s="71"/>
      <c r="M96" s="24">
        <v>965.49199999999996</v>
      </c>
      <c r="N96" s="23">
        <f t="shared" si="12"/>
        <v>11.299459096087277</v>
      </c>
      <c r="O96" s="25">
        <v>273.01100000000002</v>
      </c>
      <c r="P96" s="26">
        <f t="shared" ref="P96:P103" si="15">O96/M96*100</f>
        <v>28.276878524109989</v>
      </c>
      <c r="Q96" s="23">
        <f t="shared" si="13"/>
        <v>12.801329033885583</v>
      </c>
    </row>
    <row r="97" spans="1:17" x14ac:dyDescent="0.25">
      <c r="C97" s="1" t="s">
        <v>85</v>
      </c>
      <c r="D97" s="1" t="s">
        <v>96</v>
      </c>
      <c r="E97" s="12">
        <v>11299.192000000001</v>
      </c>
      <c r="F97" s="19">
        <v>4674.2960000000003</v>
      </c>
      <c r="G97" s="23">
        <f t="shared" si="14"/>
        <v>41.368409351748333</v>
      </c>
      <c r="H97" s="19">
        <v>2759.7110000000002</v>
      </c>
      <c r="I97" s="23">
        <f t="shared" si="10"/>
        <v>24.423967660696448</v>
      </c>
      <c r="J97" s="19">
        <v>1914.585</v>
      </c>
      <c r="K97" s="23">
        <f>J97/E97*100</f>
        <v>16.944441691051889</v>
      </c>
      <c r="L97" s="71"/>
      <c r="M97" s="24">
        <v>8172.15</v>
      </c>
      <c r="N97" s="23">
        <f t="shared" si="12"/>
        <v>72.325083067886624</v>
      </c>
      <c r="O97" s="25">
        <v>2133.087</v>
      </c>
      <c r="P97" s="26">
        <f t="shared" si="15"/>
        <v>26.101907086874327</v>
      </c>
      <c r="Q97" s="23">
        <f t="shared" si="13"/>
        <v>77.293854320253104</v>
      </c>
    </row>
    <row r="98" spans="1:17" s="88" customFormat="1" x14ac:dyDescent="0.25">
      <c r="C98" s="78" t="s">
        <v>86</v>
      </c>
      <c r="D98" s="78" t="s">
        <v>96</v>
      </c>
      <c r="E98" s="72">
        <v>4752.95</v>
      </c>
      <c r="F98" s="73"/>
      <c r="H98" s="73"/>
      <c r="I98" s="74"/>
      <c r="J98" s="73"/>
      <c r="K98" s="97"/>
      <c r="L98" s="111"/>
      <c r="M98" s="75">
        <v>4657.8909999999996</v>
      </c>
      <c r="N98" s="74">
        <f t="shared" si="12"/>
        <v>98</v>
      </c>
      <c r="O98" s="76"/>
      <c r="P98" s="77"/>
      <c r="Q98" s="74"/>
    </row>
    <row r="99" spans="1:17" s="88" customFormat="1" x14ac:dyDescent="0.25">
      <c r="C99" s="78" t="s">
        <v>87</v>
      </c>
      <c r="D99" s="78" t="s">
        <v>103</v>
      </c>
      <c r="E99" s="72">
        <v>1165.3000000000002</v>
      </c>
      <c r="F99" s="73">
        <v>565.61999999999989</v>
      </c>
      <c r="G99" s="74">
        <f t="shared" si="14"/>
        <v>48.538573757830584</v>
      </c>
      <c r="H99" s="73">
        <v>372.75099999999998</v>
      </c>
      <c r="I99" s="74">
        <f t="shared" si="10"/>
        <v>31.987556852312704</v>
      </c>
      <c r="J99" s="73">
        <v>192.869</v>
      </c>
      <c r="K99" s="74">
        <f>J99/E99*100</f>
        <v>16.551016905517891</v>
      </c>
      <c r="L99" s="77"/>
      <c r="M99" s="75">
        <v>77.879000000000005</v>
      </c>
      <c r="N99" s="74">
        <f t="shared" si="12"/>
        <v>6.6831717154380836</v>
      </c>
      <c r="O99" s="76">
        <v>29.074999999999999</v>
      </c>
      <c r="P99" s="77">
        <f t="shared" si="15"/>
        <v>37.3335559008205</v>
      </c>
      <c r="Q99" s="74">
        <f t="shared" si="13"/>
        <v>7.8001132123052654</v>
      </c>
    </row>
    <row r="100" spans="1:17" s="88" customFormat="1" x14ac:dyDescent="0.25">
      <c r="C100" s="78" t="s">
        <v>88</v>
      </c>
      <c r="D100" s="78" t="s">
        <v>96</v>
      </c>
      <c r="E100" s="72">
        <v>64395.345000000001</v>
      </c>
      <c r="F100" s="73">
        <v>27252.576999999997</v>
      </c>
      <c r="G100" s="74">
        <f t="shared" si="14"/>
        <v>42.320725201487775</v>
      </c>
      <c r="H100" s="73">
        <v>15350.042000000001</v>
      </c>
      <c r="I100" s="74">
        <f t="shared" si="10"/>
        <v>23.837191958518122</v>
      </c>
      <c r="J100" s="73">
        <v>11902.535</v>
      </c>
      <c r="K100" s="74">
        <f>J100/E100*100</f>
        <v>18.483533242969656</v>
      </c>
      <c r="L100" s="77"/>
      <c r="M100" s="75">
        <v>62705.256999999998</v>
      </c>
      <c r="N100" s="74">
        <f t="shared" si="12"/>
        <v>97.375450042235187</v>
      </c>
      <c r="O100" s="76">
        <v>14976.214</v>
      </c>
      <c r="P100" s="77">
        <f t="shared" si="15"/>
        <v>23.883506290389654</v>
      </c>
      <c r="Q100" s="74">
        <f t="shared" si="13"/>
        <v>97.564645099993854</v>
      </c>
    </row>
    <row r="101" spans="1:17" s="88" customFormat="1" x14ac:dyDescent="0.25">
      <c r="C101" s="78" t="s">
        <v>99</v>
      </c>
      <c r="D101" s="78" t="s">
        <v>96</v>
      </c>
      <c r="E101" s="72">
        <v>2846.902</v>
      </c>
      <c r="F101" s="73"/>
      <c r="H101" s="73"/>
      <c r="I101" s="74"/>
      <c r="J101" s="73"/>
      <c r="K101" s="97"/>
      <c r="L101" s="111"/>
      <c r="M101" s="75">
        <v>2374.1640000000002</v>
      </c>
      <c r="N101" s="74">
        <f t="shared" si="12"/>
        <v>83.39465144918934</v>
      </c>
      <c r="O101" s="76"/>
      <c r="P101" s="77"/>
      <c r="Q101" s="74"/>
    </row>
    <row r="102" spans="1:17" x14ac:dyDescent="0.25">
      <c r="C102" s="1" t="s">
        <v>89</v>
      </c>
      <c r="D102" s="1" t="s">
        <v>94</v>
      </c>
      <c r="E102" s="12">
        <v>10954.617</v>
      </c>
      <c r="F102" s="19">
        <v>4082.1959999999999</v>
      </c>
      <c r="G102" s="23">
        <f t="shared" si="14"/>
        <v>37.264616371343692</v>
      </c>
      <c r="H102" s="19">
        <v>2482.567</v>
      </c>
      <c r="I102" s="23">
        <f t="shared" si="10"/>
        <v>22.6622893342597</v>
      </c>
      <c r="J102" s="19">
        <v>1599.6289999999999</v>
      </c>
      <c r="K102" s="23">
        <f>J102/E102*100</f>
        <v>14.602327037083999</v>
      </c>
      <c r="L102" s="71"/>
      <c r="M102" s="24">
        <v>769.43200000000002</v>
      </c>
      <c r="N102" s="23">
        <f t="shared" si="12"/>
        <v>7.0238147075338198</v>
      </c>
      <c r="O102" s="25">
        <v>206.768</v>
      </c>
      <c r="P102" s="26">
        <f t="shared" si="15"/>
        <v>26.872810072884935</v>
      </c>
      <c r="Q102" s="23">
        <f t="shared" si="13"/>
        <v>8.3287983768413891</v>
      </c>
    </row>
    <row r="103" spans="1:17" x14ac:dyDescent="0.25">
      <c r="C103" s="1" t="s">
        <v>90</v>
      </c>
      <c r="D103" s="1" t="s">
        <v>96</v>
      </c>
      <c r="E103" s="12">
        <v>567.11</v>
      </c>
      <c r="F103" s="19">
        <v>247.72900000000001</v>
      </c>
      <c r="G103" s="23">
        <f t="shared" si="14"/>
        <v>43.682707058595341</v>
      </c>
      <c r="H103" s="19">
        <v>154.53199999999998</v>
      </c>
      <c r="I103" s="23">
        <f t="shared" si="10"/>
        <v>27.249034578829502</v>
      </c>
      <c r="J103" s="19">
        <v>93.197000000000003</v>
      </c>
      <c r="K103" s="23">
        <f>J103/E103*100</f>
        <v>16.433672479765828</v>
      </c>
      <c r="L103" s="71"/>
      <c r="M103" s="24">
        <v>543.43200000000002</v>
      </c>
      <c r="N103" s="23">
        <f t="shared" si="12"/>
        <v>95.82479589497629</v>
      </c>
      <c r="O103" s="25">
        <v>148.11000000000001</v>
      </c>
      <c r="P103" s="26">
        <f t="shared" si="15"/>
        <v>27.254559908139381</v>
      </c>
      <c r="Q103" s="23">
        <f t="shared" si="13"/>
        <v>95.844226438537021</v>
      </c>
    </row>
    <row r="104" spans="1:17" x14ac:dyDescent="0.25">
      <c r="C104" s="1" t="s">
        <v>91</v>
      </c>
      <c r="D104" s="1" t="s">
        <v>96</v>
      </c>
      <c r="E104" s="12">
        <v>37.731000000000002</v>
      </c>
      <c r="F104" s="19"/>
      <c r="G104" s="89"/>
      <c r="H104" s="19"/>
      <c r="I104" s="23"/>
      <c r="J104" s="19"/>
      <c r="K104" s="95"/>
      <c r="L104" s="115"/>
      <c r="M104" s="24">
        <v>29.475000000000001</v>
      </c>
      <c r="N104" s="23">
        <f t="shared" si="12"/>
        <v>78.118788264291965</v>
      </c>
      <c r="O104" s="25"/>
      <c r="P104" s="26"/>
      <c r="Q104" s="23"/>
    </row>
    <row r="105" spans="1:17" x14ac:dyDescent="0.25">
      <c r="C105" s="1" t="s">
        <v>92</v>
      </c>
      <c r="D105" s="1" t="s">
        <v>96</v>
      </c>
      <c r="E105" s="12">
        <v>8298.6630000000005</v>
      </c>
      <c r="F105" s="19">
        <v>3319.5289999999995</v>
      </c>
      <c r="G105" s="23">
        <f t="shared" si="14"/>
        <v>40.000768798540193</v>
      </c>
      <c r="H105" s="19">
        <v>2093.3720000000003</v>
      </c>
      <c r="I105" s="23">
        <f t="shared" si="10"/>
        <v>25.22541281649827</v>
      </c>
      <c r="J105" s="19">
        <v>1226.1569999999999</v>
      </c>
      <c r="K105" s="23">
        <f>J105/E105*100</f>
        <v>14.775355982041924</v>
      </c>
      <c r="L105" s="71"/>
      <c r="M105" s="24">
        <v>5441.0590000000002</v>
      </c>
      <c r="N105" s="23">
        <f t="shared" si="12"/>
        <v>65.565489284237714</v>
      </c>
      <c r="O105" s="25">
        <v>1438.1469999999999</v>
      </c>
      <c r="P105" s="26">
        <f>O105/M105*100</f>
        <v>26.431380361800887</v>
      </c>
      <c r="Q105" s="23">
        <f t="shared" si="13"/>
        <v>68.700020827640756</v>
      </c>
    </row>
    <row r="106" spans="1:17" x14ac:dyDescent="0.25">
      <c r="A106" s="124" t="s">
        <v>125</v>
      </c>
      <c r="B106" s="124"/>
      <c r="C106" s="124"/>
      <c r="D106" s="124"/>
      <c r="E106" s="42">
        <f>(SUM(E10:E105))-E51-E52-E98-E101</f>
        <v>1177247.7419999999</v>
      </c>
      <c r="F106" s="51" t="s">
        <v>126</v>
      </c>
      <c r="G106" s="53" t="s">
        <v>126</v>
      </c>
      <c r="H106" s="51" t="s">
        <v>126</v>
      </c>
      <c r="I106" s="52" t="s">
        <v>126</v>
      </c>
      <c r="J106" s="51" t="s">
        <v>126</v>
      </c>
      <c r="K106" s="52" t="s">
        <v>126</v>
      </c>
      <c r="L106" s="109"/>
      <c r="M106" s="99">
        <f>(SUM(M10:M105))-M51-M52-M98-M101</f>
        <v>215981.63199999995</v>
      </c>
      <c r="N106" s="52" t="s">
        <v>126</v>
      </c>
      <c r="O106" s="45">
        <f>(SUM(O10:O105))-O51-O52-O98-O101</f>
        <v>74536.420000000013</v>
      </c>
      <c r="P106" s="90" t="s">
        <v>126</v>
      </c>
      <c r="Q106" s="91" t="s">
        <v>126</v>
      </c>
    </row>
    <row r="107" spans="1:17" ht="15.75" x14ac:dyDescent="0.25">
      <c r="A107" s="124" t="s">
        <v>123</v>
      </c>
      <c r="B107" s="124"/>
      <c r="C107" s="124"/>
      <c r="D107" s="124"/>
      <c r="E107" s="42">
        <f>(SUM(E10:E105))-E51-E52-E55-E95-E98-E101-E104</f>
        <v>1177066.858</v>
      </c>
      <c r="F107" s="43">
        <f>(SUM(F10:F105))-F51-F52-F55-F95-F98-F101-F104</f>
        <v>712708.84299999964</v>
      </c>
      <c r="G107" s="44">
        <f t="shared" si="14"/>
        <v>60.549563362185808</v>
      </c>
      <c r="H107" s="43">
        <f>(SUM(H10:H105))-H51-H52-H55-H95-H98-H101-H104</f>
        <v>372069.47999999986</v>
      </c>
      <c r="I107" s="44">
        <f t="shared" si="10"/>
        <v>31.609884984120406</v>
      </c>
      <c r="J107" s="43">
        <f>(SUM(J10:J105))-J51-J52-J55-J95-J98-J101-J104</f>
        <v>340639.36300000001</v>
      </c>
      <c r="K107" s="44">
        <f t="shared" ref="K107:K108" si="16">J107/E107*100</f>
        <v>28.93967837806542</v>
      </c>
      <c r="L107" s="110"/>
      <c r="M107" s="99">
        <f>(SUM(M10:M105))-M51-M52-M55-M95-M98-M101-M104</f>
        <v>215895.68999999994</v>
      </c>
      <c r="N107" s="50">
        <f>M107/(E107-E53-E60-E77)*100</f>
        <v>20.730669022828966</v>
      </c>
      <c r="O107" s="45">
        <f>(SUM(O10:O105))-O51-O52-O98-O101</f>
        <v>74536.420000000013</v>
      </c>
      <c r="P107" s="54">
        <f>O107/((SUMIF(O10:O105,"&gt;=1",M10:M105))-M51-M52)*100</f>
        <v>40.334906630785682</v>
      </c>
      <c r="Q107" s="44">
        <f>O107/((SUMIF(O10:O105,"&gt;=1",H10:H105))-H51-H52)*100</f>
        <v>47.150481251526735</v>
      </c>
    </row>
    <row r="108" spans="1:17" ht="16.5" thickBot="1" x14ac:dyDescent="0.3">
      <c r="A108" s="122" t="s">
        <v>124</v>
      </c>
      <c r="B108" s="122"/>
      <c r="C108" s="122"/>
      <c r="D108" s="122"/>
      <c r="E108" s="46">
        <f>E20+E21+E22+E23+E25+E26+E27+E28+E29+E30+E32+E34+E35+E37+E38+E40+E41+E42+E44+E45+E47+E50+E56+E73+E97+E100+E103+E105</f>
        <v>431240.36999999982</v>
      </c>
      <c r="F108" s="47">
        <f>F20+F21+F22+F23+F25+F26+F27+F28+F29+F30+F32+F34+F35+F37+F38+F40+F41+F42+F44+F45+F47+F50+F56+F73+F97+F100+F103+F105</f>
        <v>292592.30399999995</v>
      </c>
      <c r="G108" s="48">
        <f t="shared" si="14"/>
        <v>67.849005880409578</v>
      </c>
      <c r="H108" s="47">
        <f>H20+H21+H22+H23+H25+H26+H27+H28+H29+H30+H32+H34+H35+H37+H38+H40+H41+H42+H44+H45+H47+H50+H56+H73+H97+H100+H103+H105</f>
        <v>134517.13200000001</v>
      </c>
      <c r="I108" s="48">
        <f t="shared" si="10"/>
        <v>31.193074989709352</v>
      </c>
      <c r="J108" s="47">
        <f>J20+J21+J22+J23+J25+J26+J27+J28+J29+J30+J32+J34+J35+J37+J38+J40+J41+J42+J44+J45+J47+J50+J56+J73+J97+J100+J103+J105</f>
        <v>158075.17199999996</v>
      </c>
      <c r="K108" s="48">
        <f t="shared" si="16"/>
        <v>36.655930890700247</v>
      </c>
      <c r="L108" s="110"/>
      <c r="M108" s="98">
        <f>M20+M21+M22+M23+M25+M26+M27+M28+M29+M30+M32+M34+M35+M37+M38+M40+M41+M42+M44+M45+M47+M50+M56+M73+M97+M100+M103+M105</f>
        <v>182772.58899999995</v>
      </c>
      <c r="N108" s="48">
        <f t="shared" si="12"/>
        <v>42.382996053917687</v>
      </c>
      <c r="O108" s="49">
        <f>O20+O21+O22+O23+O25+O26+O27+O28+O29+O30+O32+O34+O35+O37+O38+O40+O41+O42+O44+O45+O47+O50+O56+O73+O97+O100+O103+O105</f>
        <v>69571.661999999997</v>
      </c>
      <c r="P108" s="55">
        <f>O108/(SUM(M20+M21+M22+M23+M25+M26+M27+M28+M30+M32+M35+M37+M38+M40+M41+M42+M44+M50+M73+M97+M100+M103+M105))*100</f>
        <v>40.28746460555432</v>
      </c>
      <c r="Q108" s="48">
        <f>O108/(SUM(H20+H21+H22+H23+H25+H26+H27+H28+H30+H32+H35+H37+H38+H40+H41+H42+H44+H50+H73+H97+H100+H103+H105))*100</f>
        <v>57.23525992800721</v>
      </c>
    </row>
    <row r="109" spans="1:17" x14ac:dyDescent="0.25">
      <c r="A109" s="4" t="s">
        <v>141</v>
      </c>
      <c r="E109" s="92"/>
    </row>
    <row r="110" spans="1:17" x14ac:dyDescent="0.25">
      <c r="A110" s="4" t="s">
        <v>142</v>
      </c>
      <c r="E110" s="92"/>
    </row>
    <row r="111" spans="1:17" x14ac:dyDescent="0.25">
      <c r="A111" s="4" t="s">
        <v>148</v>
      </c>
      <c r="E111" s="92"/>
    </row>
    <row r="112" spans="1:17" x14ac:dyDescent="0.25">
      <c r="A112" s="4" t="s">
        <v>143</v>
      </c>
      <c r="B112" s="4"/>
    </row>
    <row r="113" spans="1:1" x14ac:dyDescent="0.25">
      <c r="A113" s="4" t="s">
        <v>140</v>
      </c>
    </row>
    <row r="114" spans="1:1" x14ac:dyDescent="0.25">
      <c r="A114" s="1" t="s">
        <v>144</v>
      </c>
    </row>
    <row r="115" spans="1:1" x14ac:dyDescent="0.25">
      <c r="A115" s="1" t="s">
        <v>147</v>
      </c>
    </row>
    <row r="116" spans="1:1" x14ac:dyDescent="0.25">
      <c r="A116" s="1" t="s">
        <v>105</v>
      </c>
    </row>
  </sheetData>
  <mergeCells count="25">
    <mergeCell ref="A106:D106"/>
    <mergeCell ref="B61:C61"/>
    <mergeCell ref="A63:C63"/>
    <mergeCell ref="F3:G3"/>
    <mergeCell ref="B19:C19"/>
    <mergeCell ref="B43:C43"/>
    <mergeCell ref="A48:C48"/>
    <mergeCell ref="B49:C49"/>
    <mergeCell ref="B54:C54"/>
    <mergeCell ref="O3:Q3"/>
    <mergeCell ref="M3:N3"/>
    <mergeCell ref="A108:D108"/>
    <mergeCell ref="B67:C67"/>
    <mergeCell ref="B72:C72"/>
    <mergeCell ref="A74:C74"/>
    <mergeCell ref="B75:C75"/>
    <mergeCell ref="B94:C94"/>
    <mergeCell ref="A107:D107"/>
    <mergeCell ref="B64:C64"/>
    <mergeCell ref="A8:C8"/>
    <mergeCell ref="B9:C9"/>
    <mergeCell ref="B13:C13"/>
    <mergeCell ref="A18:C18"/>
    <mergeCell ref="H3:I3"/>
    <mergeCell ref="J3:K3"/>
  </mergeCells>
  <pageMargins left="0.39370078740157483" right="0.39370078740157483" top="0.59055118110236227" bottom="0.59055118110236227" header="0.31496062992125984" footer="0.31496062992125984"/>
  <pageSetup paperSize="204" pageOrder="overThenDown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 A I</vt:lpstr>
      <vt:lpstr>'Tableau A I'!Impression_des_titres</vt:lpstr>
    </vt:vector>
  </TitlesOfParts>
  <Company>Universite Laval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ODSEF</dc:creator>
  <cp:lastModifiedBy>ircsadmin</cp:lastModifiedBy>
  <cp:lastPrinted>2016-10-11T19:12:29Z</cp:lastPrinted>
  <dcterms:created xsi:type="dcterms:W3CDTF">2014-10-02T16:59:34Z</dcterms:created>
  <dcterms:modified xsi:type="dcterms:W3CDTF">2016-10-12T19:09:26Z</dcterms:modified>
</cp:coreProperties>
</file>